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7EF9F22F-8C7A-4603-8E86-A632AF786142}" xr6:coauthVersionLast="47" xr6:coauthVersionMax="47" xr10:uidLastSave="{00000000-0000-0000-0000-000000000000}"/>
  <bookViews>
    <workbookView xWindow="28680" yWindow="-120" windowWidth="38640" windowHeight="21120" xr2:uid="{948A403A-0DD9-4112-AA19-23FD8613199C}"/>
  </bookViews>
  <sheets>
    <sheet name="2.6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'2.6'!$A$1:$L$271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8" i="1" l="1"/>
  <c r="J268" i="1"/>
  <c r="H268" i="1"/>
  <c r="F268" i="1"/>
  <c r="D268" i="1"/>
  <c r="L267" i="1"/>
  <c r="J267" i="1"/>
  <c r="H267" i="1"/>
  <c r="F267" i="1"/>
  <c r="D267" i="1"/>
  <c r="L266" i="1"/>
  <c r="J266" i="1"/>
  <c r="H266" i="1"/>
  <c r="F266" i="1"/>
  <c r="D266" i="1"/>
  <c r="L264" i="1"/>
  <c r="J264" i="1"/>
  <c r="H264" i="1"/>
  <c r="F264" i="1"/>
  <c r="D264" i="1"/>
  <c r="L263" i="1"/>
  <c r="J263" i="1"/>
  <c r="H263" i="1"/>
  <c r="F263" i="1"/>
  <c r="D263" i="1"/>
  <c r="L262" i="1"/>
  <c r="J262" i="1"/>
  <c r="H262" i="1"/>
  <c r="F262" i="1"/>
  <c r="D262" i="1"/>
  <c r="L261" i="1"/>
  <c r="J261" i="1"/>
  <c r="H261" i="1"/>
  <c r="F261" i="1"/>
  <c r="D261" i="1"/>
  <c r="L260" i="1"/>
  <c r="J260" i="1"/>
  <c r="H260" i="1"/>
  <c r="F260" i="1"/>
  <c r="D260" i="1"/>
  <c r="L259" i="1"/>
  <c r="J259" i="1"/>
  <c r="H259" i="1"/>
  <c r="F259" i="1"/>
  <c r="D259" i="1"/>
  <c r="L258" i="1"/>
  <c r="J258" i="1"/>
  <c r="H258" i="1"/>
  <c r="F258" i="1"/>
  <c r="D258" i="1"/>
  <c r="L257" i="1"/>
  <c r="J257" i="1"/>
  <c r="H257" i="1"/>
  <c r="F257" i="1"/>
  <c r="D257" i="1"/>
  <c r="L256" i="1"/>
  <c r="J256" i="1"/>
  <c r="H256" i="1"/>
  <c r="F256" i="1"/>
  <c r="D256" i="1"/>
  <c r="L255" i="1"/>
  <c r="J255" i="1"/>
  <c r="H255" i="1"/>
  <c r="F255" i="1"/>
  <c r="D255" i="1"/>
  <c r="L254" i="1"/>
  <c r="J254" i="1"/>
  <c r="H254" i="1"/>
  <c r="F254" i="1"/>
  <c r="D254" i="1"/>
  <c r="L253" i="1"/>
  <c r="J253" i="1"/>
  <c r="H253" i="1"/>
  <c r="F253" i="1"/>
  <c r="D253" i="1"/>
  <c r="L251" i="1"/>
  <c r="J251" i="1"/>
  <c r="H251" i="1"/>
  <c r="F251" i="1"/>
  <c r="D251" i="1"/>
  <c r="L250" i="1"/>
  <c r="J250" i="1"/>
  <c r="H250" i="1"/>
  <c r="F250" i="1"/>
  <c r="D250" i="1"/>
  <c r="L249" i="1"/>
  <c r="J249" i="1"/>
  <c r="H249" i="1"/>
  <c r="F249" i="1"/>
  <c r="D249" i="1"/>
  <c r="L248" i="1"/>
  <c r="J248" i="1"/>
  <c r="H248" i="1"/>
  <c r="F248" i="1"/>
  <c r="D248" i="1"/>
  <c r="L247" i="1"/>
  <c r="J247" i="1"/>
  <c r="H247" i="1"/>
  <c r="F247" i="1"/>
  <c r="D247" i="1"/>
  <c r="L246" i="1"/>
  <c r="J246" i="1"/>
  <c r="H246" i="1"/>
  <c r="F246" i="1"/>
  <c r="D246" i="1"/>
  <c r="L245" i="1"/>
  <c r="J245" i="1"/>
  <c r="H245" i="1"/>
  <c r="F245" i="1"/>
  <c r="D245" i="1"/>
  <c r="L244" i="1"/>
  <c r="J244" i="1"/>
  <c r="H244" i="1"/>
  <c r="F244" i="1"/>
  <c r="D244" i="1"/>
  <c r="L243" i="1"/>
  <c r="J243" i="1"/>
  <c r="H243" i="1"/>
  <c r="F243" i="1"/>
  <c r="D243" i="1"/>
  <c r="L242" i="1"/>
  <c r="J242" i="1"/>
  <c r="H242" i="1"/>
  <c r="F242" i="1"/>
  <c r="D242" i="1"/>
  <c r="L241" i="1"/>
  <c r="J241" i="1"/>
  <c r="H241" i="1"/>
  <c r="F241" i="1"/>
  <c r="D241" i="1"/>
  <c r="L240" i="1"/>
  <c r="J240" i="1"/>
  <c r="H240" i="1"/>
  <c r="F240" i="1"/>
  <c r="D240" i="1"/>
  <c r="L238" i="1"/>
  <c r="J238" i="1"/>
  <c r="H238" i="1"/>
  <c r="F238" i="1"/>
  <c r="D238" i="1"/>
  <c r="L237" i="1"/>
  <c r="J237" i="1"/>
  <c r="H237" i="1"/>
  <c r="F237" i="1"/>
  <c r="D237" i="1"/>
  <c r="L236" i="1"/>
  <c r="J236" i="1"/>
  <c r="H236" i="1"/>
  <c r="F236" i="1"/>
  <c r="D236" i="1"/>
  <c r="L235" i="1"/>
  <c r="J235" i="1"/>
  <c r="H235" i="1"/>
  <c r="F235" i="1"/>
  <c r="D235" i="1"/>
  <c r="L234" i="1"/>
  <c r="J234" i="1"/>
  <c r="H234" i="1"/>
  <c r="F234" i="1"/>
  <c r="D234" i="1"/>
  <c r="L233" i="1"/>
  <c r="J233" i="1"/>
  <c r="H233" i="1"/>
  <c r="F233" i="1"/>
  <c r="D233" i="1"/>
  <c r="L232" i="1"/>
  <c r="J232" i="1"/>
  <c r="H232" i="1"/>
  <c r="F232" i="1"/>
  <c r="D232" i="1"/>
  <c r="L231" i="1"/>
  <c r="J231" i="1"/>
  <c r="H231" i="1"/>
  <c r="F231" i="1"/>
  <c r="D231" i="1"/>
  <c r="L230" i="1"/>
  <c r="J230" i="1"/>
  <c r="H230" i="1"/>
  <c r="F230" i="1"/>
  <c r="D230" i="1"/>
  <c r="L229" i="1"/>
  <c r="J229" i="1"/>
  <c r="H229" i="1"/>
  <c r="F229" i="1"/>
  <c r="D229" i="1"/>
  <c r="L228" i="1"/>
  <c r="J228" i="1"/>
  <c r="H228" i="1"/>
  <c r="F228" i="1"/>
  <c r="D228" i="1"/>
  <c r="L227" i="1"/>
  <c r="J227" i="1"/>
  <c r="H227" i="1"/>
  <c r="F227" i="1"/>
  <c r="D227" i="1"/>
  <c r="L225" i="1"/>
  <c r="J225" i="1"/>
  <c r="H225" i="1"/>
  <c r="F225" i="1"/>
  <c r="D225" i="1"/>
  <c r="L224" i="1"/>
  <c r="J224" i="1"/>
  <c r="H224" i="1"/>
  <c r="F224" i="1"/>
  <c r="D224" i="1"/>
  <c r="L223" i="1"/>
  <c r="J223" i="1"/>
  <c r="H223" i="1"/>
  <c r="F223" i="1"/>
  <c r="D223" i="1"/>
  <c r="L222" i="1"/>
  <c r="J222" i="1"/>
  <c r="H222" i="1"/>
  <c r="F222" i="1"/>
  <c r="D222" i="1"/>
  <c r="L221" i="1"/>
  <c r="J221" i="1"/>
  <c r="H221" i="1"/>
  <c r="F221" i="1"/>
  <c r="D221" i="1"/>
  <c r="L220" i="1"/>
  <c r="J220" i="1"/>
  <c r="H220" i="1"/>
  <c r="F220" i="1"/>
  <c r="D220" i="1"/>
  <c r="L219" i="1"/>
  <c r="J219" i="1"/>
  <c r="H219" i="1"/>
  <c r="F219" i="1"/>
  <c r="D219" i="1"/>
  <c r="L216" i="1"/>
  <c r="J216" i="1"/>
  <c r="H216" i="1"/>
  <c r="F216" i="1"/>
  <c r="D216" i="1"/>
  <c r="L215" i="1"/>
  <c r="J215" i="1"/>
  <c r="H215" i="1"/>
  <c r="F215" i="1"/>
  <c r="D215" i="1"/>
  <c r="L214" i="1"/>
  <c r="J214" i="1"/>
  <c r="H214" i="1"/>
  <c r="F214" i="1"/>
  <c r="D214" i="1"/>
  <c r="J213" i="1"/>
  <c r="H213" i="1"/>
  <c r="L212" i="1"/>
  <c r="J212" i="1"/>
  <c r="H212" i="1"/>
  <c r="F212" i="1"/>
  <c r="D212" i="1"/>
  <c r="L211" i="1"/>
  <c r="J211" i="1"/>
  <c r="H211" i="1"/>
  <c r="F211" i="1"/>
  <c r="D211" i="1"/>
  <c r="L210" i="1"/>
  <c r="J210" i="1"/>
  <c r="H210" i="1"/>
  <c r="F210" i="1"/>
  <c r="D210" i="1"/>
  <c r="L209" i="1"/>
  <c r="J209" i="1"/>
  <c r="H209" i="1"/>
  <c r="F209" i="1"/>
  <c r="D209" i="1"/>
  <c r="L208" i="1"/>
  <c r="J208" i="1"/>
  <c r="H208" i="1"/>
  <c r="F208" i="1"/>
  <c r="D208" i="1"/>
  <c r="H193" i="1"/>
  <c r="L192" i="1"/>
  <c r="J192" i="1"/>
  <c r="H192" i="1"/>
  <c r="F192" i="1"/>
  <c r="D192" i="1"/>
  <c r="L187" i="1"/>
  <c r="J187" i="1"/>
  <c r="H187" i="1"/>
  <c r="F187" i="1"/>
  <c r="D187" i="1"/>
  <c r="L179" i="1"/>
  <c r="J179" i="1"/>
  <c r="H179" i="1"/>
  <c r="F179" i="1"/>
  <c r="D179" i="1"/>
  <c r="L178" i="1"/>
  <c r="L177" i="1"/>
  <c r="J158" i="1"/>
  <c r="H158" i="1"/>
  <c r="L157" i="1"/>
  <c r="J157" i="1"/>
  <c r="H157" i="1"/>
  <c r="F157" i="1"/>
  <c r="D157" i="1"/>
  <c r="L154" i="1"/>
  <c r="J154" i="1"/>
  <c r="H154" i="1"/>
  <c r="F154" i="1"/>
  <c r="D154" i="1"/>
  <c r="L151" i="1"/>
  <c r="J151" i="1"/>
  <c r="H151" i="1"/>
  <c r="F151" i="1"/>
  <c r="D151" i="1"/>
  <c r="L150" i="1"/>
  <c r="J150" i="1"/>
  <c r="H150" i="1"/>
  <c r="F150" i="1"/>
  <c r="D150" i="1"/>
  <c r="L149" i="1"/>
  <c r="I149" i="1"/>
  <c r="J149" i="1" s="1"/>
  <c r="G149" i="1"/>
  <c r="H149" i="1" s="1"/>
  <c r="E149" i="1"/>
  <c r="F149" i="1" s="1"/>
  <c r="D149" i="1"/>
  <c r="L147" i="1"/>
  <c r="J147" i="1"/>
  <c r="I147" i="1"/>
  <c r="H147" i="1"/>
  <c r="G147" i="1"/>
  <c r="F147" i="1"/>
  <c r="D147" i="1"/>
  <c r="L146" i="1"/>
  <c r="I146" i="1"/>
  <c r="J146" i="1" s="1"/>
  <c r="G146" i="1"/>
  <c r="H146" i="1" s="1"/>
  <c r="F146" i="1"/>
  <c r="E146" i="1"/>
  <c r="D146" i="1"/>
  <c r="L145" i="1"/>
  <c r="J145" i="1"/>
  <c r="H145" i="1"/>
  <c r="F145" i="1"/>
  <c r="D145" i="1"/>
  <c r="L144" i="1"/>
  <c r="J144" i="1"/>
  <c r="H144" i="1"/>
  <c r="F144" i="1"/>
  <c r="D144" i="1"/>
  <c r="L143" i="1"/>
  <c r="J143" i="1"/>
  <c r="H143" i="1"/>
  <c r="F143" i="1"/>
  <c r="D143" i="1"/>
  <c r="B142" i="1"/>
  <c r="L141" i="1"/>
  <c r="J141" i="1"/>
  <c r="F141" i="1"/>
  <c r="B141" i="1"/>
  <c r="D141" i="1" s="1"/>
  <c r="B140" i="1"/>
  <c r="L139" i="1"/>
  <c r="J139" i="1"/>
  <c r="F139" i="1"/>
  <c r="B139" i="1"/>
  <c r="D139" i="1" s="1"/>
  <c r="B138" i="1"/>
  <c r="L137" i="1"/>
  <c r="J137" i="1"/>
  <c r="F137" i="1"/>
  <c r="B137" i="1"/>
  <c r="D137" i="1" s="1"/>
  <c r="B136" i="1"/>
  <c r="L135" i="1"/>
  <c r="J135" i="1"/>
  <c r="I135" i="1"/>
  <c r="H135" i="1"/>
  <c r="G135" i="1"/>
  <c r="F135" i="1"/>
  <c r="D135" i="1"/>
  <c r="B134" i="1"/>
  <c r="L133" i="1"/>
  <c r="B133" i="1"/>
  <c r="F133" i="1" s="1"/>
  <c r="B132" i="1"/>
  <c r="L131" i="1"/>
  <c r="B131" i="1"/>
  <c r="F131" i="1" s="1"/>
  <c r="B130" i="1"/>
  <c r="F130" i="1" s="1"/>
  <c r="L129" i="1"/>
  <c r="B129" i="1"/>
  <c r="F129" i="1" s="1"/>
  <c r="B128" i="1"/>
  <c r="L127" i="1"/>
  <c r="B127" i="1"/>
  <c r="F127" i="1" s="1"/>
  <c r="B126" i="1"/>
  <c r="L125" i="1"/>
  <c r="B125" i="1"/>
  <c r="F125" i="1" s="1"/>
  <c r="B124" i="1"/>
  <c r="L123" i="1"/>
  <c r="B123" i="1"/>
  <c r="F123" i="1" s="1"/>
  <c r="B121" i="1"/>
  <c r="L120" i="1"/>
  <c r="B120" i="1"/>
  <c r="F120" i="1" s="1"/>
  <c r="B119" i="1"/>
  <c r="L118" i="1"/>
  <c r="B118" i="1"/>
  <c r="F118" i="1" s="1"/>
  <c r="F117" i="1"/>
  <c r="B117" i="1"/>
  <c r="L116" i="1"/>
  <c r="B116" i="1"/>
  <c r="F116" i="1" s="1"/>
  <c r="B115" i="1"/>
  <c r="L114" i="1"/>
  <c r="B114" i="1"/>
  <c r="F114" i="1" s="1"/>
  <c r="B113" i="1"/>
  <c r="L112" i="1"/>
  <c r="B112" i="1"/>
  <c r="F112" i="1" s="1"/>
  <c r="F111" i="1"/>
  <c r="D111" i="1"/>
  <c r="B111" i="1"/>
  <c r="L110" i="1"/>
  <c r="B110" i="1"/>
  <c r="F110" i="1" s="1"/>
  <c r="B109" i="1"/>
  <c r="D109" i="1" s="1"/>
  <c r="L108" i="1"/>
  <c r="B108" i="1"/>
  <c r="F108" i="1" s="1"/>
  <c r="B107" i="1"/>
  <c r="L106" i="1"/>
  <c r="B106" i="1"/>
  <c r="F106" i="1" s="1"/>
  <c r="B105" i="1"/>
  <c r="L104" i="1"/>
  <c r="B104" i="1"/>
  <c r="F104" i="1" s="1"/>
  <c r="F103" i="1"/>
  <c r="D103" i="1"/>
  <c r="B103" i="1"/>
  <c r="L102" i="1"/>
  <c r="B102" i="1"/>
  <c r="F102" i="1" s="1"/>
  <c r="F101" i="1"/>
  <c r="B101" i="1"/>
  <c r="L100" i="1"/>
  <c r="B100" i="1"/>
  <c r="F100" i="1" s="1"/>
  <c r="B99" i="1"/>
  <c r="L98" i="1"/>
  <c r="B98" i="1"/>
  <c r="F98" i="1" s="1"/>
  <c r="B97" i="1"/>
  <c r="L95" i="1"/>
  <c r="J95" i="1"/>
  <c r="H95" i="1"/>
  <c r="F95" i="1"/>
  <c r="C95" i="1"/>
  <c r="D95" i="1" s="1"/>
  <c r="L94" i="1"/>
  <c r="J94" i="1"/>
  <c r="H94" i="1"/>
  <c r="F94" i="1"/>
  <c r="C94" i="1"/>
  <c r="D94" i="1" s="1"/>
  <c r="L93" i="1"/>
  <c r="J93" i="1"/>
  <c r="H93" i="1"/>
  <c r="F93" i="1"/>
  <c r="C93" i="1"/>
  <c r="D93" i="1" s="1"/>
  <c r="L92" i="1"/>
  <c r="J92" i="1"/>
  <c r="H92" i="1"/>
  <c r="F92" i="1"/>
  <c r="C92" i="1"/>
  <c r="D92" i="1" s="1"/>
  <c r="L91" i="1"/>
  <c r="J91" i="1"/>
  <c r="H91" i="1"/>
  <c r="F91" i="1"/>
  <c r="C91" i="1"/>
  <c r="D91" i="1" s="1"/>
  <c r="L90" i="1"/>
  <c r="J90" i="1"/>
  <c r="H90" i="1"/>
  <c r="F90" i="1"/>
  <c r="D90" i="1"/>
  <c r="C90" i="1"/>
  <c r="L89" i="1"/>
  <c r="J89" i="1"/>
  <c r="H89" i="1"/>
  <c r="F89" i="1"/>
  <c r="C89" i="1"/>
  <c r="D89" i="1" s="1"/>
  <c r="L88" i="1"/>
  <c r="J88" i="1"/>
  <c r="H88" i="1"/>
  <c r="F88" i="1"/>
  <c r="C88" i="1"/>
  <c r="D88" i="1" s="1"/>
  <c r="L87" i="1"/>
  <c r="J87" i="1"/>
  <c r="H87" i="1"/>
  <c r="F87" i="1"/>
  <c r="C87" i="1"/>
  <c r="D87" i="1" s="1"/>
  <c r="L86" i="1"/>
  <c r="J86" i="1"/>
  <c r="H86" i="1"/>
  <c r="F86" i="1"/>
  <c r="C86" i="1"/>
  <c r="D86" i="1" s="1"/>
  <c r="L85" i="1"/>
  <c r="J85" i="1"/>
  <c r="H85" i="1"/>
  <c r="F85" i="1"/>
  <c r="C85" i="1"/>
  <c r="D85" i="1" s="1"/>
  <c r="L84" i="1"/>
  <c r="J84" i="1"/>
  <c r="H84" i="1"/>
  <c r="F84" i="1"/>
  <c r="C84" i="1"/>
  <c r="D84" i="1" s="1"/>
  <c r="L70" i="1"/>
  <c r="K70" i="1"/>
  <c r="J70" i="1"/>
  <c r="I70" i="1"/>
  <c r="H70" i="1"/>
  <c r="G70" i="1"/>
  <c r="F70" i="1"/>
  <c r="E70" i="1"/>
  <c r="D70" i="1"/>
  <c r="C70" i="1"/>
  <c r="B70" i="1"/>
  <c r="L63" i="1"/>
  <c r="J63" i="1"/>
  <c r="H63" i="1"/>
  <c r="F63" i="1"/>
  <c r="C63" i="1"/>
  <c r="D63" i="1" s="1"/>
  <c r="L62" i="1"/>
  <c r="J62" i="1"/>
  <c r="H62" i="1"/>
  <c r="F62" i="1"/>
  <c r="C62" i="1"/>
  <c r="D62" i="1" s="1"/>
  <c r="L61" i="1"/>
  <c r="J61" i="1"/>
  <c r="H61" i="1"/>
  <c r="F61" i="1"/>
  <c r="C61" i="1"/>
  <c r="D61" i="1" s="1"/>
  <c r="CD60" i="1"/>
  <c r="L60" i="1"/>
  <c r="J60" i="1"/>
  <c r="H60" i="1"/>
  <c r="F60" i="1"/>
  <c r="D60" i="1"/>
  <c r="C60" i="1"/>
  <c r="CD59" i="1"/>
  <c r="L59" i="1"/>
  <c r="J59" i="1"/>
  <c r="H59" i="1"/>
  <c r="F59" i="1"/>
  <c r="C59" i="1"/>
  <c r="D59" i="1" s="1"/>
  <c r="CD58" i="1"/>
  <c r="L58" i="1"/>
  <c r="J58" i="1"/>
  <c r="H58" i="1"/>
  <c r="F58" i="1"/>
  <c r="D58" i="1"/>
  <c r="C58" i="1"/>
  <c r="CD57" i="1"/>
  <c r="L57" i="1"/>
  <c r="K57" i="1"/>
  <c r="J57" i="1"/>
  <c r="I57" i="1"/>
  <c r="H57" i="1"/>
  <c r="G57" i="1"/>
  <c r="F57" i="1"/>
  <c r="E57" i="1"/>
  <c r="D57" i="1"/>
  <c r="C57" i="1"/>
  <c r="B57" i="1"/>
  <c r="CD56" i="1"/>
  <c r="L56" i="1"/>
  <c r="L44" i="1" s="1"/>
  <c r="J56" i="1"/>
  <c r="H56" i="1"/>
  <c r="F56" i="1"/>
  <c r="C56" i="1"/>
  <c r="C44" i="1" s="1"/>
  <c r="CD55" i="1"/>
  <c r="L55" i="1"/>
  <c r="J55" i="1"/>
  <c r="H55" i="1"/>
  <c r="F55" i="1"/>
  <c r="C55" i="1"/>
  <c r="D55" i="1" s="1"/>
  <c r="L54" i="1"/>
  <c r="J54" i="1"/>
  <c r="H54" i="1"/>
  <c r="F54" i="1"/>
  <c r="C54" i="1"/>
  <c r="D54" i="1" s="1"/>
  <c r="CD53" i="1"/>
  <c r="CC53" i="1"/>
  <c r="L53" i="1"/>
  <c r="J53" i="1"/>
  <c r="H53" i="1"/>
  <c r="F53" i="1"/>
  <c r="C53" i="1"/>
  <c r="D53" i="1" s="1"/>
  <c r="CD52" i="1"/>
  <c r="L52" i="1"/>
  <c r="J52" i="1"/>
  <c r="H52" i="1"/>
  <c r="F52" i="1"/>
  <c r="C52" i="1"/>
  <c r="D52" i="1" s="1"/>
  <c r="CD51" i="1"/>
  <c r="L51" i="1"/>
  <c r="J51" i="1"/>
  <c r="H51" i="1"/>
  <c r="F51" i="1"/>
  <c r="C51" i="1"/>
  <c r="D51" i="1" s="1"/>
  <c r="L50" i="1"/>
  <c r="J50" i="1"/>
  <c r="H50" i="1"/>
  <c r="F50" i="1"/>
  <c r="D50" i="1"/>
  <c r="C50" i="1"/>
  <c r="CC49" i="1"/>
  <c r="CD49" i="1" s="1"/>
  <c r="L49" i="1"/>
  <c r="J49" i="1"/>
  <c r="H49" i="1"/>
  <c r="F49" i="1"/>
  <c r="C49" i="1"/>
  <c r="D49" i="1" s="1"/>
  <c r="L48" i="1"/>
  <c r="J48" i="1"/>
  <c r="H48" i="1"/>
  <c r="F48" i="1"/>
  <c r="C48" i="1"/>
  <c r="D48" i="1" s="1"/>
  <c r="L47" i="1"/>
  <c r="J47" i="1"/>
  <c r="H47" i="1"/>
  <c r="F47" i="1"/>
  <c r="D47" i="1"/>
  <c r="C47" i="1"/>
  <c r="CD46" i="1"/>
  <c r="L46" i="1"/>
  <c r="J46" i="1"/>
  <c r="H46" i="1"/>
  <c r="F46" i="1"/>
  <c r="C46" i="1"/>
  <c r="D46" i="1" s="1"/>
  <c r="L45" i="1"/>
  <c r="J45" i="1"/>
  <c r="H45" i="1"/>
  <c r="F45" i="1"/>
  <c r="C45" i="1"/>
  <c r="D45" i="1" s="1"/>
  <c r="CD44" i="1"/>
  <c r="K44" i="1"/>
  <c r="J44" i="1"/>
  <c r="I44" i="1"/>
  <c r="H44" i="1"/>
  <c r="G44" i="1"/>
  <c r="F44" i="1"/>
  <c r="E44" i="1"/>
  <c r="B44" i="1"/>
  <c r="CD43" i="1"/>
  <c r="L43" i="1"/>
  <c r="J43" i="1"/>
  <c r="H43" i="1"/>
  <c r="F43" i="1"/>
  <c r="F31" i="1" s="1"/>
  <c r="C43" i="1"/>
  <c r="L42" i="1"/>
  <c r="J42" i="1"/>
  <c r="H42" i="1"/>
  <c r="F42" i="1"/>
  <c r="D42" i="1"/>
  <c r="C42" i="1"/>
  <c r="CD41" i="1"/>
  <c r="L41" i="1"/>
  <c r="J41" i="1"/>
  <c r="H41" i="1"/>
  <c r="F41" i="1"/>
  <c r="C41" i="1"/>
  <c r="D41" i="1" s="1"/>
  <c r="CD40" i="1"/>
  <c r="L40" i="1"/>
  <c r="J40" i="1"/>
  <c r="H40" i="1"/>
  <c r="F40" i="1"/>
  <c r="C40" i="1"/>
  <c r="D40" i="1" s="1"/>
  <c r="L39" i="1"/>
  <c r="J39" i="1"/>
  <c r="H39" i="1"/>
  <c r="F39" i="1"/>
  <c r="C39" i="1"/>
  <c r="D39" i="1" s="1"/>
  <c r="CD38" i="1"/>
  <c r="L38" i="1"/>
  <c r="J38" i="1"/>
  <c r="H38" i="1"/>
  <c r="F38" i="1"/>
  <c r="C38" i="1"/>
  <c r="D38" i="1" s="1"/>
  <c r="CD37" i="1"/>
  <c r="L37" i="1"/>
  <c r="J37" i="1"/>
  <c r="H37" i="1"/>
  <c r="F37" i="1"/>
  <c r="D37" i="1"/>
  <c r="C37" i="1"/>
  <c r="L36" i="1"/>
  <c r="J36" i="1"/>
  <c r="H36" i="1"/>
  <c r="F36" i="1"/>
  <c r="D36" i="1"/>
  <c r="CD35" i="1"/>
  <c r="L35" i="1"/>
  <c r="J35" i="1"/>
  <c r="H35" i="1"/>
  <c r="F35" i="1"/>
  <c r="D35" i="1"/>
  <c r="CD34" i="1"/>
  <c r="L34" i="1"/>
  <c r="J34" i="1"/>
  <c r="H34" i="1"/>
  <c r="F34" i="1"/>
  <c r="D34" i="1"/>
  <c r="L33" i="1"/>
  <c r="J33" i="1"/>
  <c r="H33" i="1"/>
  <c r="F33" i="1"/>
  <c r="D33" i="1"/>
  <c r="CD32" i="1"/>
  <c r="CC32" i="1"/>
  <c r="L32" i="1"/>
  <c r="J32" i="1"/>
  <c r="H32" i="1"/>
  <c r="F32" i="1"/>
  <c r="D32" i="1"/>
  <c r="L31" i="1"/>
  <c r="K31" i="1"/>
  <c r="J31" i="1"/>
  <c r="I31" i="1"/>
  <c r="H31" i="1"/>
  <c r="G31" i="1"/>
  <c r="E31" i="1"/>
  <c r="B31" i="1"/>
  <c r="CD30" i="1"/>
  <c r="L30" i="1"/>
  <c r="L18" i="1" s="1"/>
  <c r="J30" i="1"/>
  <c r="J18" i="1" s="1"/>
  <c r="H30" i="1"/>
  <c r="H18" i="1" s="1"/>
  <c r="F30" i="1"/>
  <c r="F18" i="1" s="1"/>
  <c r="D30" i="1"/>
  <c r="D18" i="1" s="1"/>
  <c r="CD29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CD25" i="1"/>
  <c r="L25" i="1"/>
  <c r="J25" i="1"/>
  <c r="H25" i="1"/>
  <c r="F25" i="1"/>
  <c r="D25" i="1"/>
  <c r="CD24" i="1"/>
  <c r="L24" i="1"/>
  <c r="J24" i="1"/>
  <c r="H24" i="1"/>
  <c r="F24" i="1"/>
  <c r="D24" i="1"/>
  <c r="L23" i="1"/>
  <c r="J23" i="1"/>
  <c r="H23" i="1"/>
  <c r="F23" i="1"/>
  <c r="D23" i="1"/>
  <c r="CD22" i="1"/>
  <c r="CC22" i="1"/>
  <c r="L22" i="1"/>
  <c r="J22" i="1"/>
  <c r="H22" i="1"/>
  <c r="F22" i="1"/>
  <c r="D22" i="1"/>
  <c r="L21" i="1"/>
  <c r="J21" i="1"/>
  <c r="H21" i="1"/>
  <c r="F21" i="1"/>
  <c r="D21" i="1"/>
  <c r="CD20" i="1"/>
  <c r="L20" i="1"/>
  <c r="J20" i="1"/>
  <c r="H20" i="1"/>
  <c r="F20" i="1"/>
  <c r="D20" i="1"/>
  <c r="CD19" i="1"/>
  <c r="L19" i="1"/>
  <c r="J19" i="1"/>
  <c r="H19" i="1"/>
  <c r="F19" i="1"/>
  <c r="D19" i="1"/>
  <c r="K18" i="1"/>
  <c r="I18" i="1"/>
  <c r="G18" i="1"/>
  <c r="E18" i="1"/>
  <c r="C18" i="1"/>
  <c r="B18" i="1"/>
  <c r="CC17" i="1"/>
  <c r="CD17" i="1" s="1"/>
  <c r="L16" i="1"/>
  <c r="J16" i="1"/>
  <c r="H16" i="1"/>
  <c r="F16" i="1"/>
  <c r="D16" i="1"/>
  <c r="CD15" i="1"/>
  <c r="K15" i="1"/>
  <c r="L15" i="1" s="1"/>
  <c r="I15" i="1"/>
  <c r="J15" i="1" s="1"/>
  <c r="G15" i="1"/>
  <c r="H15" i="1" s="1"/>
  <c r="C15" i="1"/>
  <c r="D15" i="1" s="1"/>
  <c r="B15" i="1"/>
  <c r="F15" i="1" s="1"/>
  <c r="CD14" i="1"/>
  <c r="L14" i="1"/>
  <c r="J14" i="1"/>
  <c r="H14" i="1"/>
  <c r="F14" i="1"/>
  <c r="D14" i="1"/>
  <c r="B14" i="1"/>
  <c r="L13" i="1"/>
  <c r="J13" i="1"/>
  <c r="H13" i="1"/>
  <c r="F13" i="1"/>
  <c r="D13" i="1"/>
  <c r="CC12" i="1"/>
  <c r="CC10" i="1" s="1"/>
  <c r="J12" i="1"/>
  <c r="H12" i="1"/>
  <c r="F12" i="1"/>
  <c r="D12" i="1"/>
  <c r="BY8" i="1"/>
  <c r="J97" i="1" l="1"/>
  <c r="L97" i="1"/>
  <c r="H97" i="1"/>
  <c r="J121" i="1"/>
  <c r="L121" i="1"/>
  <c r="H121" i="1"/>
  <c r="C31" i="1"/>
  <c r="D43" i="1"/>
  <c r="D31" i="1" s="1"/>
  <c r="D56" i="1"/>
  <c r="D44" i="1" s="1"/>
  <c r="D97" i="1"/>
  <c r="J107" i="1"/>
  <c r="H107" i="1"/>
  <c r="L107" i="1"/>
  <c r="D121" i="1"/>
  <c r="H128" i="1"/>
  <c r="J128" i="1"/>
  <c r="L128" i="1"/>
  <c r="F128" i="1"/>
  <c r="F97" i="1"/>
  <c r="D107" i="1"/>
  <c r="H117" i="1"/>
  <c r="J117" i="1"/>
  <c r="L117" i="1"/>
  <c r="F121" i="1"/>
  <c r="D128" i="1"/>
  <c r="J134" i="1"/>
  <c r="H134" i="1"/>
  <c r="L134" i="1"/>
  <c r="F134" i="1"/>
  <c r="L142" i="1"/>
  <c r="F142" i="1"/>
  <c r="H142" i="1"/>
  <c r="J142" i="1"/>
  <c r="D142" i="1"/>
  <c r="H103" i="1"/>
  <c r="J103" i="1"/>
  <c r="L103" i="1"/>
  <c r="F107" i="1"/>
  <c r="D117" i="1"/>
  <c r="D134" i="1"/>
  <c r="L119" i="1"/>
  <c r="J119" i="1"/>
  <c r="H119" i="1"/>
  <c r="CC8" i="1"/>
  <c r="CC62" i="1" s="1"/>
  <c r="CD62" i="1" s="1"/>
  <c r="CD10" i="1"/>
  <c r="L113" i="1"/>
  <c r="J113" i="1"/>
  <c r="H113" i="1"/>
  <c r="L138" i="1"/>
  <c r="D138" i="1"/>
  <c r="H138" i="1"/>
  <c r="J138" i="1"/>
  <c r="F138" i="1"/>
  <c r="H99" i="1"/>
  <c r="L99" i="1"/>
  <c r="J99" i="1"/>
  <c r="D113" i="1"/>
  <c r="L124" i="1"/>
  <c r="H124" i="1"/>
  <c r="J124" i="1"/>
  <c r="F124" i="1"/>
  <c r="J130" i="1"/>
  <c r="L130" i="1"/>
  <c r="H130" i="1"/>
  <c r="D99" i="1"/>
  <c r="L109" i="1"/>
  <c r="J109" i="1"/>
  <c r="H109" i="1"/>
  <c r="F113" i="1"/>
  <c r="D124" i="1"/>
  <c r="D130" i="1"/>
  <c r="F99" i="1"/>
  <c r="L105" i="1"/>
  <c r="H105" i="1"/>
  <c r="J105" i="1"/>
  <c r="F109" i="1"/>
  <c r="D119" i="1"/>
  <c r="D105" i="1"/>
  <c r="L115" i="1"/>
  <c r="H115" i="1"/>
  <c r="J115" i="1"/>
  <c r="F119" i="1"/>
  <c r="L126" i="1"/>
  <c r="F126" i="1"/>
  <c r="H126" i="1"/>
  <c r="J126" i="1"/>
  <c r="L140" i="1"/>
  <c r="J140" i="1"/>
  <c r="F140" i="1"/>
  <c r="D140" i="1"/>
  <c r="H140" i="1"/>
  <c r="L101" i="1"/>
  <c r="J101" i="1"/>
  <c r="H101" i="1"/>
  <c r="F105" i="1"/>
  <c r="D115" i="1"/>
  <c r="D126" i="1"/>
  <c r="L132" i="1"/>
  <c r="H132" i="1"/>
  <c r="J132" i="1"/>
  <c r="F132" i="1"/>
  <c r="D101" i="1"/>
  <c r="L111" i="1"/>
  <c r="J111" i="1"/>
  <c r="H111" i="1"/>
  <c r="F115" i="1"/>
  <c r="D132" i="1"/>
  <c r="L136" i="1"/>
  <c r="J136" i="1"/>
  <c r="F136" i="1"/>
  <c r="D136" i="1"/>
  <c r="H136" i="1"/>
  <c r="CD12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3" i="1"/>
  <c r="H125" i="1"/>
  <c r="H127" i="1"/>
  <c r="H129" i="1"/>
  <c r="H131" i="1"/>
  <c r="H133" i="1"/>
  <c r="CC48" i="1"/>
  <c r="CD48" i="1" s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3" i="1"/>
  <c r="J125" i="1"/>
  <c r="J127" i="1"/>
  <c r="J129" i="1"/>
  <c r="J131" i="1"/>
  <c r="J133" i="1"/>
  <c r="H137" i="1"/>
  <c r="H139" i="1"/>
  <c r="H141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3" i="1"/>
  <c r="D125" i="1"/>
  <c r="D127" i="1"/>
  <c r="D129" i="1"/>
  <c r="D131" i="1"/>
  <c r="D133" i="1"/>
  <c r="CD8" i="1" l="1"/>
</calcChain>
</file>

<file path=xl/sharedStrings.xml><?xml version="1.0" encoding="utf-8"?>
<sst xmlns="http://schemas.openxmlformats.org/spreadsheetml/2006/main" count="84" uniqueCount="45">
  <si>
    <r>
      <t xml:space="preserve">Cədvəl 2.6. İqtisadiyyata kredit qoyuluşlarının kredit təşkilatları üzrə strukturu </t>
    </r>
    <r>
      <rPr>
        <b/>
        <i/>
        <sz val="14"/>
        <color rgb="FF366092"/>
        <rFont val="Times New Roman"/>
        <family val="1"/>
      </rPr>
      <t>(dövrün sonuna)</t>
    </r>
  </si>
  <si>
    <r>
      <t xml:space="preserve">Table 2.6. The structure of loans to the economy by the type of credit institutions </t>
    </r>
    <r>
      <rPr>
        <i/>
        <sz val="14"/>
        <color rgb="FF366092"/>
        <rFont val="Times New Roman"/>
        <family val="1"/>
      </rPr>
      <t>(end of period)</t>
    </r>
  </si>
  <si>
    <t>Tarix</t>
  </si>
  <si>
    <t>Cəmi kredit qoyuluşları</t>
  </si>
  <si>
    <t>Dövlət bankları</t>
  </si>
  <si>
    <t>Özəl banklar</t>
  </si>
  <si>
    <t>Qeyri-bank kredit təşkilatları</t>
  </si>
  <si>
    <t>Cəmi</t>
  </si>
  <si>
    <t>o cümlədən, xarici kapitallı banklar</t>
  </si>
  <si>
    <t>bundan 100%-li xarici kapitallı banklar</t>
  </si>
  <si>
    <t>RIV,2017     QIV,2017</t>
  </si>
  <si>
    <t>2017 ILLIK</t>
  </si>
  <si>
    <t>mln. manat</t>
  </si>
  <si>
    <t>xüsusi çəkisi, %</t>
  </si>
  <si>
    <t>Date</t>
  </si>
  <si>
    <t>Total loans</t>
  </si>
  <si>
    <t xml:space="preserve"> State owned banks</t>
  </si>
  <si>
    <t>Private banks</t>
  </si>
  <si>
    <t>Non-bank credit institutions</t>
  </si>
  <si>
    <t>total</t>
  </si>
  <si>
    <t>of which, with foreign capital</t>
  </si>
  <si>
    <t>of which, with 100% foreign capital</t>
  </si>
  <si>
    <t>share,%</t>
  </si>
  <si>
    <t>-</t>
  </si>
  <si>
    <t>19113.5*</t>
  </si>
  <si>
    <t>18566.4*</t>
  </si>
  <si>
    <t>18744.3</t>
  </si>
  <si>
    <t xml:space="preserve">                            </t>
  </si>
  <si>
    <t>15146.8*</t>
  </si>
  <si>
    <t>14765.7*</t>
  </si>
  <si>
    <t xml:space="preserve">                    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</si>
  <si>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</si>
  <si>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</si>
  <si>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</si>
  <si>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</si>
  <si>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</si>
  <si>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</si>
  <si>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</si>
  <si>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</si>
  <si>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</si>
  <si>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</si>
  <si>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*Kredit qoyuluşlarında azalma lisenziyası ləğv edilmiş banklarla əlaqədardır.</t>
  </si>
  <si>
    <r>
      <t>Qeyd: Göstəricilər Beynəlxalq Valyuta Fondunun "Pul və Maliyyə Statistikası" metodologiyasına əsasən hesablanır /</t>
    </r>
    <r>
      <rPr>
        <i/>
        <sz val="10"/>
        <color theme="8" tint="-0.249977111117893"/>
        <rFont val="Times New Roman"/>
        <family val="1"/>
      </rPr>
      <t xml:space="preserve"> Note: According to IMF's "Monetary and Financial Statistics"</t>
    </r>
  </si>
  <si>
    <r>
      <t>Mənbə: Azərbaycan Respublikasının Mərkəzi Bankı /</t>
    </r>
    <r>
      <rPr>
        <i/>
        <sz val="10"/>
        <color theme="8" tint="-0.249977111117893"/>
        <rFont val="Times New Roman"/>
        <family val="1"/>
      </rPr>
      <t xml:space="preserve"> Source: The Central Bank of the Republic of Azerbaijan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</si>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</sst>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rgb="FF366092"/>
      <name val="Times New Roman"/>
      <family val="1"/>
    </font>
    <font>
      <b/>
      <i/>
      <sz val="14"/>
      <color rgb="FF366092"/>
      <name val="Times New Roman"/>
      <family val="1"/>
    </font>
    <font>
      <sz val="14"/>
      <name val="Times New Roman"/>
      <family val="1"/>
    </font>
    <font>
      <sz val="14"/>
      <color rgb="FF366092"/>
      <name val="Times New Roman"/>
      <family val="1"/>
    </font>
    <font>
      <i/>
      <sz val="14"/>
      <color rgb="FF36609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6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top"/>
    </xf>
    <xf numFmtId="0" fontId="7" fillId="2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5" borderId="0" xfId="2" applyFont="1" applyFill="1" applyAlignment="1">
      <alignment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5" borderId="0" xfId="2" applyFont="1" applyFill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64" fontId="10" fillId="0" borderId="2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164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2" fontId="10" fillId="0" borderId="3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2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1" fontId="2" fillId="0" borderId="3" xfId="2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0" borderId="0" xfId="2" applyFont="1" applyAlignment="1">
      <alignment vertical="center"/>
    </xf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>
      <alignment vertical="center"/>
    </xf>
  </cellXfs>
  <cellStyles count="3">
    <cellStyle name="Normal" xfId="0" builtinId="0"/>
    <cellStyle name="Normal 3" xfId="2" xr:uid="{3EC8B3C0-29DA-4266-BA88-233CD5DA5E9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5F85-F25B-4EC8-9A31-A2EA0BBF3043}">
  <sheetPr codeName="Sheet14">
    <tabColor rgb="FF92D050"/>
  </sheetPr>
  <dimension ref="A1:CD275"/>
  <sheetViews>
    <sheetView showGridLines="0" tabSelected="1" view="pageBreakPreview" zoomScaleSheetLayoutView="100" workbookViewId="0">
      <pane ySplit="17" topLeftCell="A255" activePane="bottomLeft" state="frozen"/>
      <selection activeCell="Q251" sqref="Q251"/>
      <selection pane="bottomLeft" activeCell="F268" sqref="F268"/>
    </sheetView>
  </sheetViews>
  <sheetFormatPr defaultColWidth="8.88671875" defaultRowHeight="15.6" x14ac:dyDescent="0.25"/>
  <cols>
    <col min="1" max="1" width="9.88671875" style="1" customWidth="1"/>
    <col min="2" max="2" width="14" style="2" customWidth="1"/>
    <col min="3" max="3" width="13.33203125" style="2" customWidth="1"/>
    <col min="4" max="4" width="16.33203125" style="2" customWidth="1"/>
    <col min="5" max="5" width="13.44140625" style="2" customWidth="1"/>
    <col min="6" max="6" width="16.33203125" style="2" customWidth="1"/>
    <col min="7" max="7" width="13.33203125" style="2" customWidth="1"/>
    <col min="8" max="8" width="16.33203125" style="2" customWidth="1"/>
    <col min="9" max="9" width="14.33203125" style="2" customWidth="1"/>
    <col min="10" max="10" width="16.33203125" style="2" customWidth="1"/>
    <col min="11" max="11" width="13.33203125" style="2" customWidth="1"/>
    <col min="12" max="12" width="16.33203125" style="2" customWidth="1"/>
    <col min="13" max="13" width="12.6640625" style="2" customWidth="1"/>
    <col min="14" max="79" width="8.88671875" style="2"/>
    <col min="80" max="80" width="0" style="2" hidden="1" customWidth="1"/>
    <col min="81" max="16384" width="8.88671875" style="2"/>
  </cols>
  <sheetData>
    <row r="1" spans="1:82" ht="13.5" customHeight="1" x14ac:dyDescent="0.25"/>
    <row r="2" spans="1:82" s="4" customFormat="1" ht="27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82" s="4" customFormat="1" ht="27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82" s="4" customFormat="1" ht="13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2" s="4" customFormat="1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82" s="1" customFormat="1" ht="15.6" customHeight="1" x14ac:dyDescent="0.25">
      <c r="A6" s="8" t="s">
        <v>2</v>
      </c>
      <c r="B6" s="9" t="s">
        <v>3</v>
      </c>
      <c r="C6" s="8" t="s">
        <v>4</v>
      </c>
      <c r="D6" s="8"/>
      <c r="E6" s="8" t="s">
        <v>5</v>
      </c>
      <c r="F6" s="8"/>
      <c r="G6" s="8"/>
      <c r="H6" s="8"/>
      <c r="I6" s="8"/>
      <c r="J6" s="8"/>
      <c r="K6" s="8" t="s">
        <v>6</v>
      </c>
      <c r="L6" s="8"/>
    </row>
    <row r="7" spans="1:82" s="1" customFormat="1" ht="39" customHeight="1" x14ac:dyDescent="0.25">
      <c r="A7" s="8"/>
      <c r="B7" s="10"/>
      <c r="C7" s="8"/>
      <c r="D7" s="8"/>
      <c r="E7" s="8" t="s">
        <v>7</v>
      </c>
      <c r="F7" s="8"/>
      <c r="G7" s="8" t="s">
        <v>8</v>
      </c>
      <c r="H7" s="8"/>
      <c r="I7" s="8" t="s">
        <v>9</v>
      </c>
      <c r="J7" s="8"/>
      <c r="K7" s="8"/>
      <c r="L7" s="8"/>
      <c r="CC7" s="11" t="s">
        <v>10</v>
      </c>
      <c r="CD7" s="12" t="s">
        <v>11</v>
      </c>
    </row>
    <row r="8" spans="1:82" s="1" customFormat="1" ht="32.25" customHeight="1" x14ac:dyDescent="0.25">
      <c r="A8" s="8"/>
      <c r="B8" s="10"/>
      <c r="C8" s="13" t="s">
        <v>12</v>
      </c>
      <c r="D8" s="13" t="s">
        <v>13</v>
      </c>
      <c r="E8" s="13" t="s">
        <v>12</v>
      </c>
      <c r="F8" s="13" t="s">
        <v>13</v>
      </c>
      <c r="G8" s="13" t="s">
        <v>12</v>
      </c>
      <c r="H8" s="13" t="s">
        <v>13</v>
      </c>
      <c r="I8" s="13" t="s">
        <v>12</v>
      </c>
      <c r="J8" s="13" t="s">
        <v>13</v>
      </c>
      <c r="K8" s="13" t="s">
        <v>12</v>
      </c>
      <c r="L8" s="13" t="s">
        <v>13</v>
      </c>
      <c r="BY8" s="1">
        <f>BY10+BY22+BY32+BY40</f>
        <v>0</v>
      </c>
      <c r="CC8" s="1">
        <f>CC10+CC22+CC32+CC40</f>
        <v>622</v>
      </c>
      <c r="CD8" s="14">
        <f>BY8+BZ8+CA8+CC8</f>
        <v>622</v>
      </c>
    </row>
    <row r="9" spans="1:82" ht="15.6" customHeight="1" x14ac:dyDescent="0.25">
      <c r="A9" s="15" t="s">
        <v>14</v>
      </c>
      <c r="B9" s="15" t="s">
        <v>15</v>
      </c>
      <c r="C9" s="15" t="s">
        <v>16</v>
      </c>
      <c r="D9" s="15"/>
      <c r="E9" s="15" t="s">
        <v>17</v>
      </c>
      <c r="F9" s="15"/>
      <c r="G9" s="15"/>
      <c r="H9" s="15"/>
      <c r="I9" s="15"/>
      <c r="J9" s="15"/>
      <c r="K9" s="15" t="s">
        <v>18</v>
      </c>
      <c r="L9" s="15"/>
      <c r="CD9" s="16"/>
    </row>
    <row r="10" spans="1:82" x14ac:dyDescent="0.25">
      <c r="A10" s="15"/>
      <c r="B10" s="15"/>
      <c r="C10" s="15"/>
      <c r="D10" s="15"/>
      <c r="E10" s="15" t="s">
        <v>19</v>
      </c>
      <c r="F10" s="15"/>
      <c r="G10" s="15" t="s">
        <v>20</v>
      </c>
      <c r="H10" s="15"/>
      <c r="I10" s="15" t="s">
        <v>21</v>
      </c>
      <c r="J10" s="15"/>
      <c r="K10" s="15"/>
      <c r="L10" s="15"/>
      <c r="CC10" s="2">
        <f>CC12+CC17</f>
        <v>1713</v>
      </c>
      <c r="CD10" s="16">
        <f>BY10+BZ10+CA10+CC10</f>
        <v>1713</v>
      </c>
    </row>
    <row r="11" spans="1:82" ht="32.25" customHeight="1" x14ac:dyDescent="0.25">
      <c r="A11" s="15"/>
      <c r="B11" s="15"/>
      <c r="C11" s="17" t="s">
        <v>12</v>
      </c>
      <c r="D11" s="17" t="s">
        <v>22</v>
      </c>
      <c r="E11" s="17" t="s">
        <v>12</v>
      </c>
      <c r="F11" s="17" t="s">
        <v>22</v>
      </c>
      <c r="G11" s="17" t="s">
        <v>12</v>
      </c>
      <c r="H11" s="17" t="s">
        <v>22</v>
      </c>
      <c r="I11" s="17" t="s">
        <v>12</v>
      </c>
      <c r="J11" s="17" t="s">
        <v>22</v>
      </c>
      <c r="K11" s="17" t="s">
        <v>12</v>
      </c>
      <c r="L11" s="17" t="s">
        <v>22</v>
      </c>
      <c r="CD11" s="16"/>
    </row>
    <row r="12" spans="1:82" hidden="1" x14ac:dyDescent="0.25">
      <c r="A12" s="18">
        <v>2000</v>
      </c>
      <c r="B12" s="19">
        <v>466.4</v>
      </c>
      <c r="C12" s="19">
        <v>305.48</v>
      </c>
      <c r="D12" s="20">
        <f>C12/B12*100</f>
        <v>65.497427101200685</v>
      </c>
      <c r="E12" s="19">
        <v>158.9</v>
      </c>
      <c r="F12" s="20">
        <f>E12/B12*100</f>
        <v>34.069468267581478</v>
      </c>
      <c r="G12" s="19">
        <v>63.4</v>
      </c>
      <c r="H12" s="20">
        <f>G12/B12*100</f>
        <v>13.593481989708406</v>
      </c>
      <c r="I12" s="19">
        <v>24.1</v>
      </c>
      <c r="J12" s="20">
        <f>I12/B12*100</f>
        <v>5.1672384219554033</v>
      </c>
      <c r="K12" s="19" t="s">
        <v>23</v>
      </c>
      <c r="L12" s="19" t="s">
        <v>23</v>
      </c>
      <c r="CC12" s="2">
        <f>CC14+CC15</f>
        <v>4361</v>
      </c>
      <c r="CD12" s="16">
        <f>BY12+BZ12+CA12+CC12</f>
        <v>4361</v>
      </c>
    </row>
    <row r="13" spans="1:82" hidden="1" x14ac:dyDescent="0.25">
      <c r="A13" s="18">
        <v>2001</v>
      </c>
      <c r="B13" s="19">
        <v>486.2</v>
      </c>
      <c r="C13" s="19">
        <v>223.3</v>
      </c>
      <c r="D13" s="20">
        <f>C13/B13*100</f>
        <v>45.927601809954751</v>
      </c>
      <c r="E13" s="19">
        <v>172.1</v>
      </c>
      <c r="F13" s="20">
        <f>E13/B13*100</f>
        <v>35.396955985191283</v>
      </c>
      <c r="G13" s="19">
        <v>70.8</v>
      </c>
      <c r="H13" s="20">
        <f>G13/B13*100</f>
        <v>14.561908679555739</v>
      </c>
      <c r="I13" s="19">
        <v>26.5</v>
      </c>
      <c r="J13" s="20">
        <f>I13/B13*100</f>
        <v>5.4504319210201571</v>
      </c>
      <c r="K13" s="19">
        <v>90.89</v>
      </c>
      <c r="L13" s="20">
        <f>+K13/B13*100</f>
        <v>18.69395310571781</v>
      </c>
      <c r="CD13" s="16"/>
    </row>
    <row r="14" spans="1:82" hidden="1" x14ac:dyDescent="0.25">
      <c r="A14" s="18">
        <v>2002</v>
      </c>
      <c r="B14" s="20">
        <f>2600.83634047766/5</f>
        <v>520.16726809553199</v>
      </c>
      <c r="C14" s="20">
        <v>248.14320000000001</v>
      </c>
      <c r="D14" s="20">
        <f>+C14/B14*100</f>
        <v>47.704501074917104</v>
      </c>
      <c r="E14" s="19">
        <v>202.6</v>
      </c>
      <c r="F14" s="20">
        <f>+E14/B14*100</f>
        <v>38.949009756375375</v>
      </c>
      <c r="G14" s="19">
        <v>63.3</v>
      </c>
      <c r="H14" s="20">
        <f>+G14/B14*100</f>
        <v>12.169162475708593</v>
      </c>
      <c r="I14" s="19">
        <v>23.2</v>
      </c>
      <c r="J14" s="20">
        <f>+I14/B14*100</f>
        <v>4.4601037825661827</v>
      </c>
      <c r="K14" s="19">
        <v>69.36</v>
      </c>
      <c r="L14" s="20">
        <f>+K14/B14*100</f>
        <v>13.334172343051312</v>
      </c>
      <c r="CC14" s="2">
        <v>3917</v>
      </c>
      <c r="CD14" s="16">
        <f>BY14+BZ14+CA14+CC14</f>
        <v>3917</v>
      </c>
    </row>
    <row r="15" spans="1:82" hidden="1" x14ac:dyDescent="0.25">
      <c r="A15" s="18">
        <v>2003</v>
      </c>
      <c r="B15" s="20">
        <f>3351.5007119494/5</f>
        <v>670.30014238987997</v>
      </c>
      <c r="C15" s="20">
        <f>1456.008/5</f>
        <v>291.20159999999998</v>
      </c>
      <c r="D15" s="20">
        <f>+C15/B15*100</f>
        <v>43.443463843190209</v>
      </c>
      <c r="E15" s="20">
        <v>304.8</v>
      </c>
      <c r="F15" s="20">
        <f>+E15/B15*100</f>
        <v>45.47216697780636</v>
      </c>
      <c r="G15" s="20">
        <f>488.6/5</f>
        <v>97.72</v>
      </c>
      <c r="H15" s="20">
        <f>+G15/B15*100</f>
        <v>14.578543822412197</v>
      </c>
      <c r="I15" s="20">
        <f>105/5</f>
        <v>21</v>
      </c>
      <c r="J15" s="20">
        <f>+I15/B15*100</f>
        <v>3.1329248902031939</v>
      </c>
      <c r="K15" s="20">
        <f>371.5/5</f>
        <v>74.3</v>
      </c>
      <c r="L15" s="20">
        <f>+K15/B15*100</f>
        <v>11.084586635337967</v>
      </c>
      <c r="CC15" s="2">
        <v>444</v>
      </c>
      <c r="CD15" s="16">
        <f t="shared" ref="CD15:CD56" si="0">BY15+BZ15+CA15+CC15</f>
        <v>444</v>
      </c>
    </row>
    <row r="16" spans="1:82" hidden="1" x14ac:dyDescent="0.25">
      <c r="A16" s="18">
        <v>2004</v>
      </c>
      <c r="B16" s="20">
        <v>989.46032019881397</v>
      </c>
      <c r="C16" s="20">
        <v>453.03339999999997</v>
      </c>
      <c r="D16" s="20">
        <f>+C16/B16*100</f>
        <v>45.785908818351722</v>
      </c>
      <c r="E16" s="20">
        <v>451.7</v>
      </c>
      <c r="F16" s="20">
        <f>+E16/B16*100</f>
        <v>45.65114848761587</v>
      </c>
      <c r="G16" s="20">
        <v>152.58000000000001</v>
      </c>
      <c r="H16" s="20">
        <f>+G16/B16*100</f>
        <v>15.420527421386826</v>
      </c>
      <c r="I16" s="20">
        <v>20.86</v>
      </c>
      <c r="J16" s="20">
        <f>+I16/B16*100</f>
        <v>2.1082199633643279</v>
      </c>
      <c r="K16" s="20">
        <v>84.82</v>
      </c>
      <c r="L16" s="20">
        <f>+K16/B16*100</f>
        <v>8.5723498222704837</v>
      </c>
      <c r="CD16" s="16"/>
    </row>
    <row r="17" spans="1:82" hidden="1" x14ac:dyDescent="0.25">
      <c r="A17" s="18"/>
      <c r="B17" s="19"/>
      <c r="C17" s="20"/>
      <c r="D17" s="20"/>
      <c r="E17" s="20"/>
      <c r="F17" s="20"/>
      <c r="G17" s="19"/>
      <c r="H17" s="20"/>
      <c r="I17" s="19"/>
      <c r="J17" s="20"/>
      <c r="K17" s="19"/>
      <c r="L17" s="20"/>
      <c r="CC17" s="2">
        <f>CC19+CC20</f>
        <v>-2648</v>
      </c>
      <c r="CD17" s="16">
        <f t="shared" si="0"/>
        <v>-2648</v>
      </c>
    </row>
    <row r="18" spans="1:82" x14ac:dyDescent="0.25">
      <c r="A18" s="21">
        <v>2005</v>
      </c>
      <c r="B18" s="22">
        <f>+B30</f>
        <v>1440.9632994538799</v>
      </c>
      <c r="C18" s="22">
        <f t="shared" ref="C18:L18" si="1">+C30</f>
        <v>748.273324</v>
      </c>
      <c r="D18" s="22">
        <f t="shared" si="1"/>
        <v>51.928687169450669</v>
      </c>
      <c r="E18" s="22">
        <f t="shared" si="1"/>
        <v>653.1</v>
      </c>
      <c r="F18" s="22">
        <f t="shared" si="1"/>
        <v>45.323846918760715</v>
      </c>
      <c r="G18" s="22">
        <f t="shared" si="1"/>
        <v>263.524</v>
      </c>
      <c r="H18" s="22">
        <f t="shared" si="1"/>
        <v>18.288043845382784</v>
      </c>
      <c r="I18" s="22">
        <f t="shared" si="1"/>
        <v>25.936</v>
      </c>
      <c r="J18" s="22">
        <f t="shared" si="1"/>
        <v>1.7999070489740894</v>
      </c>
      <c r="K18" s="22">
        <f t="shared" si="1"/>
        <v>39.6188</v>
      </c>
      <c r="L18" s="22">
        <f t="shared" si="1"/>
        <v>2.7494662782192569</v>
      </c>
      <c r="CD18" s="16"/>
    </row>
    <row r="19" spans="1:82" hidden="1" x14ac:dyDescent="0.25">
      <c r="A19" s="23">
        <v>1</v>
      </c>
      <c r="B19" s="24">
        <v>970.37696426713205</v>
      </c>
      <c r="C19" s="24">
        <v>423.44979999999998</v>
      </c>
      <c r="D19" s="24">
        <f t="shared" ref="D19:D30" si="2">+C19/B19*100</f>
        <v>43.637659960302791</v>
      </c>
      <c r="E19" s="24">
        <v>462.2</v>
      </c>
      <c r="F19" s="24">
        <f t="shared" ref="F19:F30" si="3">+E19/B19*100</f>
        <v>47.630974046160723</v>
      </c>
      <c r="G19" s="24">
        <v>157.44</v>
      </c>
      <c r="H19" s="24">
        <f t="shared" ref="H19:H30" si="4">+G19/B19*100</f>
        <v>16.224622574269894</v>
      </c>
      <c r="I19" s="24">
        <v>21.64</v>
      </c>
      <c r="J19" s="24">
        <f t="shared" ref="J19:J30" si="5">+I19/B19*100</f>
        <v>2.2300611820833365</v>
      </c>
      <c r="K19" s="24">
        <v>84.82</v>
      </c>
      <c r="L19" s="24">
        <f t="shared" ref="L19:L30" si="6">+K19/B19*100</f>
        <v>8.7409329697000278</v>
      </c>
      <c r="CC19" s="2">
        <v>-367</v>
      </c>
      <c r="CD19" s="16">
        <f t="shared" si="0"/>
        <v>-367</v>
      </c>
    </row>
    <row r="20" spans="1:82" hidden="1" x14ac:dyDescent="0.25">
      <c r="A20" s="23">
        <v>2</v>
      </c>
      <c r="B20" s="24">
        <v>1018.03088215995</v>
      </c>
      <c r="C20" s="24">
        <v>458.35755999999998</v>
      </c>
      <c r="D20" s="24">
        <f t="shared" si="2"/>
        <v>45.023934738355429</v>
      </c>
      <c r="E20" s="24">
        <v>474.84</v>
      </c>
      <c r="F20" s="24">
        <f t="shared" si="3"/>
        <v>46.642985819107452</v>
      </c>
      <c r="G20" s="24">
        <v>166.72</v>
      </c>
      <c r="H20" s="24">
        <f t="shared" si="4"/>
        <v>16.37671341033105</v>
      </c>
      <c r="I20" s="24">
        <v>22.28</v>
      </c>
      <c r="J20" s="24">
        <f t="shared" si="5"/>
        <v>2.1885387163038375</v>
      </c>
      <c r="K20" s="24">
        <v>84.82</v>
      </c>
      <c r="L20" s="24">
        <f t="shared" si="6"/>
        <v>8.3317708221225963</v>
      </c>
      <c r="CC20" s="2">
        <v>-2281</v>
      </c>
      <c r="CD20" s="16">
        <f t="shared" si="0"/>
        <v>-2281</v>
      </c>
    </row>
    <row r="21" spans="1:82" hidden="1" x14ac:dyDescent="0.25">
      <c r="A21" s="23">
        <v>3</v>
      </c>
      <c r="B21" s="24">
        <v>1073.49730795293</v>
      </c>
      <c r="C21" s="24">
        <v>470.62920000000003</v>
      </c>
      <c r="D21" s="24">
        <f t="shared" si="2"/>
        <v>43.84074338271521</v>
      </c>
      <c r="E21" s="24">
        <v>517.26</v>
      </c>
      <c r="F21" s="24">
        <f t="shared" si="3"/>
        <v>48.184564243237062</v>
      </c>
      <c r="G21" s="24">
        <v>174.82</v>
      </c>
      <c r="H21" s="24">
        <f t="shared" si="4"/>
        <v>16.285089744041109</v>
      </c>
      <c r="I21" s="24">
        <v>24.74</v>
      </c>
      <c r="J21" s="24">
        <f t="shared" si="5"/>
        <v>2.3046168645897325</v>
      </c>
      <c r="K21" s="24">
        <v>85.6</v>
      </c>
      <c r="L21" s="24">
        <f t="shared" si="6"/>
        <v>7.9739370900922024</v>
      </c>
      <c r="CD21" s="16"/>
    </row>
    <row r="22" spans="1:82" hidden="1" x14ac:dyDescent="0.25">
      <c r="A22" s="23">
        <v>4</v>
      </c>
      <c r="B22" s="24">
        <v>1098.39392782051</v>
      </c>
      <c r="C22" s="24">
        <v>495.50799999999998</v>
      </c>
      <c r="D22" s="24">
        <f t="shared" si="2"/>
        <v>45.112048368950155</v>
      </c>
      <c r="E22" s="24">
        <v>517.28</v>
      </c>
      <c r="F22" s="24">
        <f t="shared" si="3"/>
        <v>47.094215189846658</v>
      </c>
      <c r="G22" s="24">
        <v>184.7</v>
      </c>
      <c r="H22" s="24">
        <f t="shared" si="4"/>
        <v>16.815460767021108</v>
      </c>
      <c r="I22" s="24">
        <v>18.18</v>
      </c>
      <c r="J22" s="24">
        <f t="shared" si="5"/>
        <v>1.6551438914155048</v>
      </c>
      <c r="K22" s="24">
        <v>85.6</v>
      </c>
      <c r="L22" s="24">
        <f t="shared" si="6"/>
        <v>7.7931967604602415</v>
      </c>
      <c r="CC22" s="2">
        <f>CC24+CC25</f>
        <v>-797</v>
      </c>
      <c r="CD22" s="16">
        <f t="shared" si="0"/>
        <v>-797</v>
      </c>
    </row>
    <row r="23" spans="1:82" hidden="1" x14ac:dyDescent="0.25">
      <c r="A23" s="23">
        <v>5</v>
      </c>
      <c r="B23" s="24">
        <v>1114.78937689698</v>
      </c>
      <c r="C23" s="24">
        <v>497.66460000000001</v>
      </c>
      <c r="D23" s="24">
        <f t="shared" si="2"/>
        <v>44.642029275992122</v>
      </c>
      <c r="E23" s="24">
        <v>531.52</v>
      </c>
      <c r="F23" s="24">
        <f t="shared" si="3"/>
        <v>47.678961695839597</v>
      </c>
      <c r="G23" s="24">
        <v>190.3</v>
      </c>
      <c r="H23" s="24">
        <f t="shared" si="4"/>
        <v>17.070489183320056</v>
      </c>
      <c r="I23" s="24">
        <v>19.18</v>
      </c>
      <c r="J23" s="24">
        <f t="shared" si="5"/>
        <v>1.7205043748611593</v>
      </c>
      <c r="K23" s="24">
        <v>85.6</v>
      </c>
      <c r="L23" s="24">
        <f t="shared" si="6"/>
        <v>7.6785805259705544</v>
      </c>
      <c r="CD23" s="16"/>
    </row>
    <row r="24" spans="1:82" hidden="1" x14ac:dyDescent="0.25">
      <c r="A24" s="23">
        <v>6</v>
      </c>
      <c r="B24" s="24">
        <v>1079.6340253578201</v>
      </c>
      <c r="C24" s="24">
        <v>491.00819999999999</v>
      </c>
      <c r="D24" s="24">
        <f t="shared" si="2"/>
        <v>45.479133527425326</v>
      </c>
      <c r="E24" s="24">
        <v>547.70000000000005</v>
      </c>
      <c r="F24" s="24">
        <f t="shared" si="3"/>
        <v>50.730153657252266</v>
      </c>
      <c r="G24" s="24">
        <v>223.6</v>
      </c>
      <c r="H24" s="24">
        <f t="shared" si="4"/>
        <v>20.71072185094323</v>
      </c>
      <c r="I24" s="24">
        <v>20.239999999999998</v>
      </c>
      <c r="J24" s="24">
        <f t="shared" si="5"/>
        <v>1.8747093482249146</v>
      </c>
      <c r="K24" s="24">
        <v>40.9</v>
      </c>
      <c r="L24" s="24">
        <f t="shared" si="6"/>
        <v>3.7883207679050894</v>
      </c>
      <c r="CC24" s="2">
        <v>-644</v>
      </c>
      <c r="CD24" s="16">
        <f t="shared" si="0"/>
        <v>-644</v>
      </c>
    </row>
    <row r="25" spans="1:82" hidden="1" x14ac:dyDescent="0.25">
      <c r="A25" s="23">
        <v>7</v>
      </c>
      <c r="B25" s="24">
        <v>1116.57347874425</v>
      </c>
      <c r="C25" s="24">
        <v>506.89679999999998</v>
      </c>
      <c r="D25" s="24">
        <f t="shared" si="2"/>
        <v>45.397531792540832</v>
      </c>
      <c r="E25" s="24">
        <v>568.75</v>
      </c>
      <c r="F25" s="24">
        <f t="shared" si="3"/>
        <v>50.937086616067795</v>
      </c>
      <c r="G25" s="24">
        <v>229.3</v>
      </c>
      <c r="H25" s="24">
        <f t="shared" si="4"/>
        <v>20.536042129343908</v>
      </c>
      <c r="I25" s="24">
        <v>19.8</v>
      </c>
      <c r="J25" s="24">
        <f t="shared" si="5"/>
        <v>1.7732823120846459</v>
      </c>
      <c r="K25" s="24">
        <v>40.94</v>
      </c>
      <c r="L25" s="24">
        <f t="shared" si="6"/>
        <v>3.6665746392295659</v>
      </c>
      <c r="CC25" s="2">
        <v>-153</v>
      </c>
      <c r="CD25" s="16">
        <f t="shared" si="0"/>
        <v>-153</v>
      </c>
    </row>
    <row r="26" spans="1:82" hidden="1" x14ac:dyDescent="0.25">
      <c r="A26" s="23">
        <v>8</v>
      </c>
      <c r="B26" s="24">
        <v>1208.8811471966601</v>
      </c>
      <c r="C26" s="24">
        <v>580.3066</v>
      </c>
      <c r="D26" s="24">
        <f t="shared" si="2"/>
        <v>48.003610722667354</v>
      </c>
      <c r="E26" s="24">
        <v>587.65200000000004</v>
      </c>
      <c r="F26" s="24">
        <f t="shared" si="3"/>
        <v>48.611230422671248</v>
      </c>
      <c r="G26" s="24">
        <v>236.12</v>
      </c>
      <c r="H26" s="24">
        <f t="shared" si="4"/>
        <v>19.532110377231994</v>
      </c>
      <c r="I26" s="24">
        <v>20.76</v>
      </c>
      <c r="J26" s="24">
        <f t="shared" si="5"/>
        <v>1.7172904092467227</v>
      </c>
      <c r="K26" s="24">
        <v>40.94</v>
      </c>
      <c r="L26" s="24">
        <f t="shared" si="6"/>
        <v>3.3866025700655502</v>
      </c>
      <c r="CD26" s="16"/>
    </row>
    <row r="27" spans="1:82" hidden="1" x14ac:dyDescent="0.25">
      <c r="A27" s="23">
        <v>9</v>
      </c>
      <c r="B27" s="24">
        <v>1245.13844420945</v>
      </c>
      <c r="C27" s="24">
        <v>596.98500000000001</v>
      </c>
      <c r="D27" s="24">
        <f t="shared" si="2"/>
        <v>47.945270887449901</v>
      </c>
      <c r="E27" s="24">
        <v>607.21199999999999</v>
      </c>
      <c r="F27" s="24">
        <f t="shared" si="3"/>
        <v>48.766625335829588</v>
      </c>
      <c r="G27" s="24">
        <v>242.62</v>
      </c>
      <c r="H27" s="24">
        <f t="shared" si="4"/>
        <v>19.485383422888507</v>
      </c>
      <c r="I27" s="24">
        <v>22.08</v>
      </c>
      <c r="J27" s="24">
        <f t="shared" si="5"/>
        <v>1.7732967850027954</v>
      </c>
      <c r="K27" s="24">
        <v>40.94</v>
      </c>
      <c r="L27" s="24">
        <f t="shared" si="6"/>
        <v>3.2879877888593492</v>
      </c>
      <c r="CD27" s="16"/>
    </row>
    <row r="28" spans="1:82" hidden="1" x14ac:dyDescent="0.25">
      <c r="A28" s="23">
        <v>10</v>
      </c>
      <c r="B28" s="24">
        <v>1311.59635595949</v>
      </c>
      <c r="C28" s="24">
        <v>655.33280000000002</v>
      </c>
      <c r="D28" s="24">
        <f t="shared" si="2"/>
        <v>49.964518201226284</v>
      </c>
      <c r="E28" s="24">
        <v>616.65499999999997</v>
      </c>
      <c r="F28" s="24">
        <f t="shared" si="3"/>
        <v>47.015607903918728</v>
      </c>
      <c r="G28" s="24">
        <v>248.67</v>
      </c>
      <c r="H28" s="24">
        <f t="shared" si="4"/>
        <v>18.959339042848057</v>
      </c>
      <c r="I28" s="24">
        <v>23.722000000000001</v>
      </c>
      <c r="J28" s="24">
        <f t="shared" si="5"/>
        <v>1.8086357050486255</v>
      </c>
      <c r="K28" s="24">
        <v>39.6188</v>
      </c>
      <c r="L28" s="24">
        <f t="shared" si="6"/>
        <v>3.0206549309156259</v>
      </c>
      <c r="CD28" s="16"/>
    </row>
    <row r="29" spans="1:82" hidden="1" x14ac:dyDescent="0.25">
      <c r="A29" s="23">
        <v>11</v>
      </c>
      <c r="B29" s="24">
        <v>1358.5165590987699</v>
      </c>
      <c r="C29" s="24">
        <v>684.62117599999999</v>
      </c>
      <c r="D29" s="24">
        <f t="shared" si="2"/>
        <v>50.394761213228989</v>
      </c>
      <c r="E29" s="24">
        <v>634.27600000000007</v>
      </c>
      <c r="F29" s="24">
        <f t="shared" si="3"/>
        <v>46.688867776538125</v>
      </c>
      <c r="G29" s="24">
        <v>255.18400000000003</v>
      </c>
      <c r="H29" s="24">
        <f t="shared" si="4"/>
        <v>18.784018368483284</v>
      </c>
      <c r="I29" s="24">
        <v>24.738999999999997</v>
      </c>
      <c r="J29" s="24">
        <f t="shared" si="5"/>
        <v>1.8210304345801769</v>
      </c>
      <c r="K29" s="24">
        <v>39.6188</v>
      </c>
      <c r="L29" s="24">
        <f t="shared" si="6"/>
        <v>2.9163280885058058</v>
      </c>
      <c r="CC29" s="2">
        <v>-31</v>
      </c>
      <c r="CD29" s="16">
        <f t="shared" si="0"/>
        <v>-31</v>
      </c>
    </row>
    <row r="30" spans="1:82" hidden="1" x14ac:dyDescent="0.25">
      <c r="A30" s="23">
        <v>12</v>
      </c>
      <c r="B30" s="24">
        <v>1440.9632994538799</v>
      </c>
      <c r="C30" s="24">
        <v>748.273324</v>
      </c>
      <c r="D30" s="24">
        <f t="shared" si="2"/>
        <v>51.928687169450669</v>
      </c>
      <c r="E30" s="25">
        <v>653.1</v>
      </c>
      <c r="F30" s="24">
        <f t="shared" si="3"/>
        <v>45.323846918760715</v>
      </c>
      <c r="G30" s="24">
        <v>263.524</v>
      </c>
      <c r="H30" s="24">
        <f t="shared" si="4"/>
        <v>18.288043845382784</v>
      </c>
      <c r="I30" s="24">
        <v>25.936</v>
      </c>
      <c r="J30" s="24">
        <f t="shared" si="5"/>
        <v>1.7999070489740894</v>
      </c>
      <c r="K30" s="24">
        <v>39.6188</v>
      </c>
      <c r="L30" s="24">
        <f t="shared" si="6"/>
        <v>2.7494662782192569</v>
      </c>
      <c r="CC30" s="2">
        <v>-440</v>
      </c>
      <c r="CD30" s="16">
        <f t="shared" si="0"/>
        <v>-440</v>
      </c>
    </row>
    <row r="31" spans="1:82" x14ac:dyDescent="0.25">
      <c r="A31" s="23">
        <v>2006</v>
      </c>
      <c r="B31" s="24">
        <f>+B43</f>
        <v>2362.721</v>
      </c>
      <c r="C31" s="24">
        <f t="shared" ref="C31:L31" si="7">+C43</f>
        <v>1068.3159999999998</v>
      </c>
      <c r="D31" s="24">
        <f t="shared" si="7"/>
        <v>45.215495185423919</v>
      </c>
      <c r="E31" s="24">
        <f t="shared" si="7"/>
        <v>1229.7260000000001</v>
      </c>
      <c r="F31" s="24">
        <f t="shared" si="7"/>
        <v>52.047025442276095</v>
      </c>
      <c r="G31" s="24">
        <f t="shared" si="7"/>
        <v>545.83000000000004</v>
      </c>
      <c r="H31" s="24">
        <f t="shared" si="7"/>
        <v>23.10175429092136</v>
      </c>
      <c r="I31" s="24">
        <f t="shared" si="7"/>
        <v>55.75</v>
      </c>
      <c r="J31" s="24">
        <f t="shared" si="7"/>
        <v>2.3595676340964507</v>
      </c>
      <c r="K31" s="24">
        <f t="shared" si="7"/>
        <v>64.679000000000002</v>
      </c>
      <c r="L31" s="24">
        <f t="shared" si="7"/>
        <v>2.7374793722999882</v>
      </c>
      <c r="CD31" s="16"/>
    </row>
    <row r="32" spans="1:82" hidden="1" x14ac:dyDescent="0.25">
      <c r="A32" s="23">
        <v>1</v>
      </c>
      <c r="B32" s="24">
        <v>1380.3599047600001</v>
      </c>
      <c r="C32" s="24">
        <v>684.29769499999998</v>
      </c>
      <c r="D32" s="24">
        <f t="shared" ref="D32:D43" si="8">+C32/B32*100</f>
        <v>49.573860602606914</v>
      </c>
      <c r="E32" s="24">
        <v>656.45</v>
      </c>
      <c r="F32" s="24">
        <f t="shared" ref="F32:F51" si="9">+E32/B32*100</f>
        <v>47.556437834532403</v>
      </c>
      <c r="G32" s="24">
        <v>253.3</v>
      </c>
      <c r="H32" s="24">
        <f t="shared" ref="H32:H43" si="10">+G32/B32*100</f>
        <v>18.35028669889109</v>
      </c>
      <c r="I32" s="24">
        <v>25.02</v>
      </c>
      <c r="J32" s="24">
        <f t="shared" ref="J32:J51" si="11">+I32/B32*100</f>
        <v>1.8125707588087447</v>
      </c>
      <c r="K32" s="24">
        <v>48.29</v>
      </c>
      <c r="L32" s="24">
        <f t="shared" ref="L32:L51" si="12">+K32/B32*100</f>
        <v>3.4983629873251112</v>
      </c>
      <c r="CC32" s="2">
        <f>CC34+CC35</f>
        <v>-498</v>
      </c>
      <c r="CD32" s="16">
        <f>BY32+BZ32+CA32+CC32</f>
        <v>-498</v>
      </c>
    </row>
    <row r="33" spans="1:82" hidden="1" x14ac:dyDescent="0.25">
      <c r="A33" s="23">
        <v>2</v>
      </c>
      <c r="B33" s="24">
        <v>1352.2</v>
      </c>
      <c r="C33" s="24">
        <v>629.49400000000003</v>
      </c>
      <c r="D33" s="24">
        <f t="shared" si="8"/>
        <v>46.553320514716759</v>
      </c>
      <c r="E33" s="24">
        <v>674.41600000000005</v>
      </c>
      <c r="F33" s="24">
        <f t="shared" si="9"/>
        <v>49.875462209732291</v>
      </c>
      <c r="G33" s="24">
        <v>262.76</v>
      </c>
      <c r="H33" s="24">
        <f t="shared" si="10"/>
        <v>19.432036680964355</v>
      </c>
      <c r="I33" s="24">
        <v>27.42</v>
      </c>
      <c r="J33" s="24">
        <f t="shared" si="11"/>
        <v>2.0278065374944534</v>
      </c>
      <c r="K33" s="24">
        <v>48.29</v>
      </c>
      <c r="L33" s="24">
        <f t="shared" si="12"/>
        <v>3.5712172755509539</v>
      </c>
      <c r="CD33" s="16"/>
    </row>
    <row r="34" spans="1:82" hidden="1" x14ac:dyDescent="0.25">
      <c r="A34" s="23">
        <v>3</v>
      </c>
      <c r="B34" s="24">
        <v>1395.11</v>
      </c>
      <c r="C34" s="24">
        <v>643.13199999999995</v>
      </c>
      <c r="D34" s="24">
        <f t="shared" si="8"/>
        <v>46.099017281791397</v>
      </c>
      <c r="E34" s="24">
        <v>703.68299999999999</v>
      </c>
      <c r="F34" s="24">
        <f t="shared" si="9"/>
        <v>50.439248518038006</v>
      </c>
      <c r="G34" s="24">
        <v>271.08999999999997</v>
      </c>
      <c r="H34" s="24">
        <f t="shared" si="10"/>
        <v>19.43144268193906</v>
      </c>
      <c r="I34" s="24">
        <v>27.68</v>
      </c>
      <c r="J34" s="24">
        <f t="shared" si="11"/>
        <v>1.9840729404849797</v>
      </c>
      <c r="K34" s="24">
        <v>48.29</v>
      </c>
      <c r="L34" s="24">
        <f t="shared" si="12"/>
        <v>3.4613758054920405</v>
      </c>
      <c r="CC34" s="2">
        <v>-521</v>
      </c>
      <c r="CD34" s="16">
        <f>BY34+BZ34+CA34+CC34</f>
        <v>-521</v>
      </c>
    </row>
    <row r="35" spans="1:82" hidden="1" x14ac:dyDescent="0.25">
      <c r="A35" s="23">
        <v>4</v>
      </c>
      <c r="B35" s="24">
        <v>1529.2349999999999</v>
      </c>
      <c r="C35" s="24">
        <v>741.30799999999999</v>
      </c>
      <c r="D35" s="24">
        <f t="shared" si="8"/>
        <v>48.475741138543135</v>
      </c>
      <c r="E35" s="24">
        <v>734.87900000000002</v>
      </c>
      <c r="F35" s="24">
        <f t="shared" si="9"/>
        <v>48.055334856970973</v>
      </c>
      <c r="G35" s="24">
        <v>292.20999999999998</v>
      </c>
      <c r="H35" s="24">
        <f t="shared" si="10"/>
        <v>19.108246933924477</v>
      </c>
      <c r="I35" s="24">
        <v>28.64</v>
      </c>
      <c r="J35" s="24">
        <f t="shared" si="11"/>
        <v>1.8728318407569797</v>
      </c>
      <c r="K35" s="24">
        <v>53.048000000000002</v>
      </c>
      <c r="L35" s="24">
        <f t="shared" si="12"/>
        <v>3.4689240044859035</v>
      </c>
      <c r="CC35" s="2">
        <v>23</v>
      </c>
      <c r="CD35" s="16">
        <f>BY35+BZ35+CA35+CC35</f>
        <v>23</v>
      </c>
    </row>
    <row r="36" spans="1:82" hidden="1" x14ac:dyDescent="0.25">
      <c r="A36" s="23">
        <v>5</v>
      </c>
      <c r="B36" s="24">
        <v>1556.8</v>
      </c>
      <c r="C36" s="24">
        <v>725.5</v>
      </c>
      <c r="D36" s="24">
        <f t="shared" si="8"/>
        <v>46.602004110996923</v>
      </c>
      <c r="E36" s="24">
        <v>778.3</v>
      </c>
      <c r="F36" s="24">
        <f t="shared" si="9"/>
        <v>49.993576567317568</v>
      </c>
      <c r="G36" s="24">
        <v>342.9</v>
      </c>
      <c r="H36" s="24">
        <f t="shared" si="10"/>
        <v>22.025950668036998</v>
      </c>
      <c r="I36" s="24">
        <v>32.5</v>
      </c>
      <c r="J36" s="24">
        <f t="shared" si="11"/>
        <v>2.0876156217882835</v>
      </c>
      <c r="K36" s="24">
        <v>53.048000000000002</v>
      </c>
      <c r="L36" s="24">
        <f t="shared" si="12"/>
        <v>3.4075025693730736</v>
      </c>
      <c r="CD36" s="16"/>
    </row>
    <row r="37" spans="1:82" hidden="1" x14ac:dyDescent="0.25">
      <c r="A37" s="23">
        <v>6</v>
      </c>
      <c r="B37" s="24">
        <v>1660.51</v>
      </c>
      <c r="C37" s="24">
        <f t="shared" ref="C37:C42" si="13">B37-E37-K37</f>
        <v>769.27800000000002</v>
      </c>
      <c r="D37" s="24">
        <f t="shared" si="8"/>
        <v>46.327814948419466</v>
      </c>
      <c r="E37" s="24">
        <v>838.18399999999997</v>
      </c>
      <c r="F37" s="24">
        <f t="shared" si="9"/>
        <v>50.477503899404397</v>
      </c>
      <c r="G37" s="24">
        <v>369.65</v>
      </c>
      <c r="H37" s="24">
        <f t="shared" si="10"/>
        <v>22.261232994682356</v>
      </c>
      <c r="I37" s="24">
        <v>34.17</v>
      </c>
      <c r="J37" s="24">
        <f t="shared" si="11"/>
        <v>2.0578015188104861</v>
      </c>
      <c r="K37" s="24">
        <v>53.048000000000002</v>
      </c>
      <c r="L37" s="24">
        <f t="shared" si="12"/>
        <v>3.1946811521761389</v>
      </c>
      <c r="CC37" s="2">
        <v>433</v>
      </c>
      <c r="CD37" s="16">
        <f t="shared" si="0"/>
        <v>433</v>
      </c>
    </row>
    <row r="38" spans="1:82" hidden="1" x14ac:dyDescent="0.25">
      <c r="A38" s="23">
        <v>7</v>
      </c>
      <c r="B38" s="24">
        <v>1785</v>
      </c>
      <c r="C38" s="24">
        <f t="shared" si="13"/>
        <v>839.95300000000009</v>
      </c>
      <c r="D38" s="24">
        <f t="shared" si="8"/>
        <v>47.05619047619048</v>
      </c>
      <c r="E38" s="24">
        <v>885.86699999999996</v>
      </c>
      <c r="F38" s="24">
        <f t="shared" si="9"/>
        <v>49.628403361344539</v>
      </c>
      <c r="G38" s="24">
        <v>386.63</v>
      </c>
      <c r="H38" s="24">
        <f t="shared" si="10"/>
        <v>21.659943977591038</v>
      </c>
      <c r="I38" s="24">
        <v>34.950000000000003</v>
      </c>
      <c r="J38" s="24">
        <f t="shared" si="11"/>
        <v>1.9579831932773111</v>
      </c>
      <c r="K38" s="24">
        <v>59.18</v>
      </c>
      <c r="L38" s="24">
        <f t="shared" si="12"/>
        <v>3.3154061624649858</v>
      </c>
      <c r="CC38" s="2">
        <v>-931</v>
      </c>
      <c r="CD38" s="16">
        <f t="shared" si="0"/>
        <v>-931</v>
      </c>
    </row>
    <row r="39" spans="1:82" hidden="1" x14ac:dyDescent="0.25">
      <c r="A39" s="23">
        <v>8</v>
      </c>
      <c r="B39" s="24">
        <v>1876.88</v>
      </c>
      <c r="C39" s="24">
        <f t="shared" si="13"/>
        <v>871.22000000000014</v>
      </c>
      <c r="D39" s="24">
        <f t="shared" si="8"/>
        <v>46.418524359575471</v>
      </c>
      <c r="E39" s="24">
        <v>946.48</v>
      </c>
      <c r="F39" s="24">
        <f t="shared" si="9"/>
        <v>50.428370487191508</v>
      </c>
      <c r="G39" s="24">
        <v>415.51</v>
      </c>
      <c r="H39" s="24">
        <f t="shared" si="10"/>
        <v>22.138335961808959</v>
      </c>
      <c r="I39" s="24">
        <v>38.659999999999997</v>
      </c>
      <c r="J39" s="24">
        <f t="shared" si="11"/>
        <v>2.059801372490516</v>
      </c>
      <c r="K39" s="24">
        <v>59.18</v>
      </c>
      <c r="L39" s="24">
        <f t="shared" si="12"/>
        <v>3.1531051532330245</v>
      </c>
      <c r="CD39" s="16"/>
    </row>
    <row r="40" spans="1:82" hidden="1" x14ac:dyDescent="0.25">
      <c r="A40" s="23">
        <v>9</v>
      </c>
      <c r="B40" s="24">
        <v>2015.15</v>
      </c>
      <c r="C40" s="24">
        <f t="shared" si="13"/>
        <v>943.2600000000001</v>
      </c>
      <c r="D40" s="24">
        <f t="shared" si="8"/>
        <v>46.808426171749005</v>
      </c>
      <c r="E40" s="24">
        <v>1012.71</v>
      </c>
      <c r="F40" s="24">
        <f t="shared" si="9"/>
        <v>50.254819740465976</v>
      </c>
      <c r="G40" s="24">
        <v>445.83</v>
      </c>
      <c r="H40" s="24">
        <f t="shared" si="10"/>
        <v>22.123911371361931</v>
      </c>
      <c r="I40" s="24">
        <v>41.45</v>
      </c>
      <c r="J40" s="24">
        <f t="shared" si="11"/>
        <v>2.0569188397886013</v>
      </c>
      <c r="K40" s="24">
        <v>59.18</v>
      </c>
      <c r="L40" s="24">
        <f t="shared" si="12"/>
        <v>2.9367540877850282</v>
      </c>
      <c r="CC40" s="2">
        <v>204</v>
      </c>
      <c r="CD40" s="16">
        <f t="shared" si="0"/>
        <v>204</v>
      </c>
    </row>
    <row r="41" spans="1:82" hidden="1" x14ac:dyDescent="0.25">
      <c r="A41" s="23">
        <v>10</v>
      </c>
      <c r="B41" s="24">
        <v>2159.9</v>
      </c>
      <c r="C41" s="24">
        <f t="shared" si="13"/>
        <v>1014.6800000000002</v>
      </c>
      <c r="D41" s="24">
        <f t="shared" si="8"/>
        <v>46.978100838001765</v>
      </c>
      <c r="E41" s="24">
        <v>1080.5409999999999</v>
      </c>
      <c r="F41" s="24">
        <f t="shared" si="9"/>
        <v>50.027362377887862</v>
      </c>
      <c r="G41" s="24">
        <v>486.03</v>
      </c>
      <c r="H41" s="24">
        <f t="shared" si="10"/>
        <v>22.502430668086486</v>
      </c>
      <c r="I41" s="24">
        <v>45.25</v>
      </c>
      <c r="J41" s="24">
        <f t="shared" si="11"/>
        <v>2.0950043983517754</v>
      </c>
      <c r="K41" s="24">
        <v>64.679000000000002</v>
      </c>
      <c r="L41" s="24">
        <f t="shared" si="12"/>
        <v>2.9945367841103754</v>
      </c>
      <c r="CC41" s="2">
        <v>200</v>
      </c>
      <c r="CD41" s="16">
        <f t="shared" si="0"/>
        <v>200</v>
      </c>
    </row>
    <row r="42" spans="1:82" hidden="1" x14ac:dyDescent="0.25">
      <c r="A42" s="23">
        <v>11</v>
      </c>
      <c r="B42" s="24">
        <v>2242.0309999999999</v>
      </c>
      <c r="C42" s="24">
        <f t="shared" si="13"/>
        <v>1000.4019999999999</v>
      </c>
      <c r="D42" s="24">
        <f t="shared" si="8"/>
        <v>44.620346462649266</v>
      </c>
      <c r="E42" s="24">
        <v>1176.95</v>
      </c>
      <c r="F42" s="24">
        <f t="shared" si="9"/>
        <v>52.494813854045731</v>
      </c>
      <c r="G42" s="24">
        <v>519.91</v>
      </c>
      <c r="H42" s="24">
        <f t="shared" si="10"/>
        <v>23.189242254009869</v>
      </c>
      <c r="I42" s="24">
        <v>50.04</v>
      </c>
      <c r="J42" s="24">
        <f t="shared" si="11"/>
        <v>2.2319049112166605</v>
      </c>
      <c r="K42" s="24">
        <v>64.679000000000002</v>
      </c>
      <c r="L42" s="24">
        <f t="shared" si="12"/>
        <v>2.8848396833050032</v>
      </c>
      <c r="CD42" s="16"/>
    </row>
    <row r="43" spans="1:82" hidden="1" x14ac:dyDescent="0.25">
      <c r="A43" s="23">
        <v>12</v>
      </c>
      <c r="B43" s="24">
        <v>2362.721</v>
      </c>
      <c r="C43" s="24">
        <f>B43-E43-K43</f>
        <v>1068.3159999999998</v>
      </c>
      <c r="D43" s="24">
        <f t="shared" si="8"/>
        <v>45.215495185423919</v>
      </c>
      <c r="E43" s="24">
        <v>1229.7260000000001</v>
      </c>
      <c r="F43" s="24">
        <f t="shared" si="9"/>
        <v>52.047025442276095</v>
      </c>
      <c r="G43" s="24">
        <v>545.83000000000004</v>
      </c>
      <c r="H43" s="24">
        <f t="shared" si="10"/>
        <v>23.10175429092136</v>
      </c>
      <c r="I43" s="24">
        <v>55.75</v>
      </c>
      <c r="J43" s="24">
        <f t="shared" si="11"/>
        <v>2.3595676340964507</v>
      </c>
      <c r="K43" s="24">
        <v>64.679000000000002</v>
      </c>
      <c r="L43" s="24">
        <f t="shared" si="12"/>
        <v>2.7374793722999882</v>
      </c>
      <c r="CC43" s="2">
        <v>295</v>
      </c>
      <c r="CD43" s="16">
        <f t="shared" si="0"/>
        <v>295</v>
      </c>
    </row>
    <row r="44" spans="1:82" x14ac:dyDescent="0.25">
      <c r="A44" s="23">
        <v>2007</v>
      </c>
      <c r="B44" s="24">
        <f>+B56</f>
        <v>4681.7733614700001</v>
      </c>
      <c r="C44" s="24">
        <f t="shared" ref="C44:L44" si="14">+C56</f>
        <v>1990.7013100000001</v>
      </c>
      <c r="D44" s="24">
        <f t="shared" si="14"/>
        <v>42.520240863922396</v>
      </c>
      <c r="E44" s="24">
        <f t="shared" si="14"/>
        <v>2562.9523874699998</v>
      </c>
      <c r="F44" s="24">
        <f t="shared" si="14"/>
        <v>54.743196425579967</v>
      </c>
      <c r="G44" s="24">
        <f t="shared" si="14"/>
        <v>1437.6468533499997</v>
      </c>
      <c r="H44" s="24">
        <f t="shared" si="14"/>
        <v>30.707314138303399</v>
      </c>
      <c r="I44" s="24">
        <f t="shared" si="14"/>
        <v>216.18870413999997</v>
      </c>
      <c r="J44" s="24">
        <f t="shared" si="14"/>
        <v>4.6176670130849793</v>
      </c>
      <c r="K44" s="24">
        <f t="shared" si="14"/>
        <v>128.119664</v>
      </c>
      <c r="L44" s="24">
        <f t="shared" si="14"/>
        <v>2.7365627104976422</v>
      </c>
      <c r="CC44" s="2">
        <v>-95</v>
      </c>
      <c r="CD44" s="16">
        <f t="shared" si="0"/>
        <v>-95</v>
      </c>
    </row>
    <row r="45" spans="1:82" hidden="1" x14ac:dyDescent="0.25">
      <c r="A45" s="23">
        <v>1</v>
      </c>
      <c r="B45" s="24">
        <v>2500.8557842800001</v>
      </c>
      <c r="C45" s="24">
        <f t="shared" ref="C45:C56" si="15">B45-E45-K45</f>
        <v>1149.02213127</v>
      </c>
      <c r="D45" s="24">
        <f t="shared" ref="D45:D56" si="16">+C45/B45*100</f>
        <v>45.945157593355795</v>
      </c>
      <c r="E45" s="24">
        <v>1271.42029501</v>
      </c>
      <c r="F45" s="24">
        <f t="shared" si="9"/>
        <v>50.839408773666797</v>
      </c>
      <c r="G45" s="24">
        <v>562.42999999999995</v>
      </c>
      <c r="H45" s="24">
        <f t="shared" ref="H45:H56" si="17">+G45/B45*100</f>
        <v>22.489501535248436</v>
      </c>
      <c r="I45" s="24">
        <v>58.34</v>
      </c>
      <c r="J45" s="24">
        <f t="shared" si="11"/>
        <v>2.3328014500762655</v>
      </c>
      <c r="K45" s="24">
        <v>80.413358000000002</v>
      </c>
      <c r="L45" s="24">
        <f t="shared" si="12"/>
        <v>3.215433632977406</v>
      </c>
      <c r="CD45" s="16"/>
    </row>
    <row r="46" spans="1:82" hidden="1" x14ac:dyDescent="0.25">
      <c r="A46" s="23">
        <v>2</v>
      </c>
      <c r="B46" s="24">
        <v>2663.49710117</v>
      </c>
      <c r="C46" s="24">
        <f t="shared" si="15"/>
        <v>1256.8297731999999</v>
      </c>
      <c r="D46" s="24">
        <f t="shared" si="16"/>
        <v>47.187202593459162</v>
      </c>
      <c r="E46" s="24">
        <v>1326.2539699700001</v>
      </c>
      <c r="F46" s="24">
        <f t="shared" si="9"/>
        <v>49.793708030972276</v>
      </c>
      <c r="G46" s="24">
        <v>593.07000000000005</v>
      </c>
      <c r="H46" s="24">
        <f t="shared" si="17"/>
        <v>22.266590781701282</v>
      </c>
      <c r="I46" s="24">
        <v>63.81</v>
      </c>
      <c r="J46" s="24">
        <f t="shared" si="11"/>
        <v>2.3957225247953171</v>
      </c>
      <c r="K46" s="24">
        <v>80.413358000000002</v>
      </c>
      <c r="L46" s="24">
        <f t="shared" si="12"/>
        <v>3.0190893755685582</v>
      </c>
      <c r="CC46" s="2">
        <v>0</v>
      </c>
      <c r="CD46" s="16">
        <f t="shared" si="0"/>
        <v>0</v>
      </c>
    </row>
    <row r="47" spans="1:82" hidden="1" x14ac:dyDescent="0.25">
      <c r="A47" s="23">
        <v>3</v>
      </c>
      <c r="B47" s="24">
        <v>2880.8536487800002</v>
      </c>
      <c r="C47" s="24">
        <f t="shared" si="15"/>
        <v>1401.4806140000001</v>
      </c>
      <c r="D47" s="24">
        <f t="shared" si="16"/>
        <v>48.648101738646346</v>
      </c>
      <c r="E47" s="24">
        <v>1398.9596767800001</v>
      </c>
      <c r="F47" s="24">
        <f t="shared" si="9"/>
        <v>48.560595133752777</v>
      </c>
      <c r="G47" s="24">
        <v>624.57000000000005</v>
      </c>
      <c r="H47" s="24">
        <f t="shared" si="17"/>
        <v>21.680032245459479</v>
      </c>
      <c r="I47" s="24">
        <v>68.790000000000006</v>
      </c>
      <c r="J47" s="24">
        <f t="shared" si="11"/>
        <v>2.3878338987866172</v>
      </c>
      <c r="K47" s="24">
        <v>80.413358000000002</v>
      </c>
      <c r="L47" s="24">
        <f t="shared" si="12"/>
        <v>2.7913031276008726</v>
      </c>
      <c r="CD47" s="16"/>
    </row>
    <row r="48" spans="1:82" hidden="1" x14ac:dyDescent="0.25">
      <c r="A48" s="23">
        <v>4</v>
      </c>
      <c r="B48" s="24">
        <v>3091.2641826099998</v>
      </c>
      <c r="C48" s="24">
        <f t="shared" si="15"/>
        <v>1485.2448795099997</v>
      </c>
      <c r="D48" s="24">
        <f t="shared" si="16"/>
        <v>48.04652050980598</v>
      </c>
      <c r="E48" s="24">
        <v>1509.5071201000001</v>
      </c>
      <c r="F48" s="24">
        <f t="shared" si="9"/>
        <v>48.831385185121931</v>
      </c>
      <c r="G48" s="24">
        <v>664.96554585000001</v>
      </c>
      <c r="H48" s="24">
        <f t="shared" si="17"/>
        <v>21.511119935681453</v>
      </c>
      <c r="I48" s="24">
        <v>74.491120699999982</v>
      </c>
      <c r="J48" s="24">
        <f t="shared" si="11"/>
        <v>2.40973001010564</v>
      </c>
      <c r="K48" s="24">
        <v>96.512182999999993</v>
      </c>
      <c r="L48" s="24">
        <f t="shared" si="12"/>
        <v>3.1220943050720864</v>
      </c>
      <c r="CC48" s="2">
        <f>CC49-CC53</f>
        <v>481</v>
      </c>
      <c r="CD48" s="16">
        <f t="shared" si="0"/>
        <v>481</v>
      </c>
    </row>
    <row r="49" spans="1:82" hidden="1" x14ac:dyDescent="0.25">
      <c r="A49" s="23">
        <v>5</v>
      </c>
      <c r="B49" s="24">
        <v>3315.4499153500001</v>
      </c>
      <c r="C49" s="24">
        <f t="shared" si="15"/>
        <v>1569.0301690000001</v>
      </c>
      <c r="D49" s="24">
        <f t="shared" si="16"/>
        <v>47.324803844438811</v>
      </c>
      <c r="E49" s="24">
        <v>1649.9075633499999</v>
      </c>
      <c r="F49" s="24">
        <f t="shared" si="9"/>
        <v>49.764213167908018</v>
      </c>
      <c r="G49" s="24">
        <v>708.62027383000009</v>
      </c>
      <c r="H49" s="24">
        <f t="shared" si="17"/>
        <v>21.37327638548247</v>
      </c>
      <c r="I49" s="24">
        <v>77.981396009999997</v>
      </c>
      <c r="J49" s="24">
        <f t="shared" si="11"/>
        <v>2.3520607459325102</v>
      </c>
      <c r="K49" s="24">
        <v>96.512182999999993</v>
      </c>
      <c r="L49" s="24">
        <f t="shared" si="12"/>
        <v>2.9109829876531719</v>
      </c>
      <c r="CC49" s="2">
        <f>CC51+CC52</f>
        <v>965</v>
      </c>
      <c r="CD49" s="16">
        <f t="shared" si="0"/>
        <v>965</v>
      </c>
    </row>
    <row r="50" spans="1:82" hidden="1" x14ac:dyDescent="0.25">
      <c r="A50" s="23">
        <v>6</v>
      </c>
      <c r="B50" s="24">
        <v>3458.4920896200001</v>
      </c>
      <c r="C50" s="24">
        <f t="shared" si="15"/>
        <v>1573.4175890000001</v>
      </c>
      <c r="D50" s="24">
        <f t="shared" si="16"/>
        <v>45.494323775448578</v>
      </c>
      <c r="E50" s="24">
        <v>1788.5623176199999</v>
      </c>
      <c r="F50" s="24">
        <f t="shared" si="9"/>
        <v>51.71509060228955</v>
      </c>
      <c r="G50" s="24">
        <v>763.95995914999992</v>
      </c>
      <c r="H50" s="24">
        <f t="shared" si="17"/>
        <v>22.08939443414889</v>
      </c>
      <c r="I50" s="24">
        <v>81.70791921</v>
      </c>
      <c r="J50" s="24">
        <f t="shared" si="11"/>
        <v>2.3625301747900664</v>
      </c>
      <c r="K50" s="24">
        <v>96.512182999999993</v>
      </c>
      <c r="L50" s="24">
        <f t="shared" si="12"/>
        <v>2.7905856222618746</v>
      </c>
      <c r="CD50" s="16"/>
    </row>
    <row r="51" spans="1:82" hidden="1" x14ac:dyDescent="0.25">
      <c r="A51" s="23">
        <v>7</v>
      </c>
      <c r="B51" s="24">
        <v>3443.9037720199999</v>
      </c>
      <c r="C51" s="24">
        <f t="shared" si="15"/>
        <v>1407.0802799999999</v>
      </c>
      <c r="D51" s="24">
        <f t="shared" si="16"/>
        <v>40.85713112636379</v>
      </c>
      <c r="E51" s="24">
        <v>1925.8696660200001</v>
      </c>
      <c r="F51" s="24">
        <f t="shared" si="9"/>
        <v>55.92112304840601</v>
      </c>
      <c r="G51" s="24">
        <v>820.42879941000001</v>
      </c>
      <c r="H51" s="24">
        <f t="shared" si="17"/>
        <v>23.822640053870689</v>
      </c>
      <c r="I51" s="24">
        <v>85.196252430000001</v>
      </c>
      <c r="J51" s="24">
        <f t="shared" si="11"/>
        <v>2.473827901992415</v>
      </c>
      <c r="K51" s="24">
        <v>110.95382600000001</v>
      </c>
      <c r="L51" s="24">
        <f t="shared" si="12"/>
        <v>3.221745825230208</v>
      </c>
      <c r="CC51" s="2">
        <v>954</v>
      </c>
      <c r="CD51" s="16">
        <f t="shared" si="0"/>
        <v>954</v>
      </c>
    </row>
    <row r="52" spans="1:82" hidden="1" x14ac:dyDescent="0.25">
      <c r="A52" s="23">
        <v>8</v>
      </c>
      <c r="B52" s="24">
        <v>3573.0027270300002</v>
      </c>
      <c r="C52" s="24">
        <f t="shared" si="15"/>
        <v>1384.93599412</v>
      </c>
      <c r="D52" s="24">
        <f t="shared" si="16"/>
        <v>38.761123344319564</v>
      </c>
      <c r="E52" s="24">
        <v>2077.1129069100002</v>
      </c>
      <c r="F52" s="24">
        <f>+E52/B52*100</f>
        <v>58.133538247718221</v>
      </c>
      <c r="G52" s="24">
        <v>885.59553532999985</v>
      </c>
      <c r="H52" s="24">
        <f t="shared" si="17"/>
        <v>24.785750333477537</v>
      </c>
      <c r="I52" s="24">
        <v>90.869078280000011</v>
      </c>
      <c r="J52" s="24">
        <f>+I52/B52*100</f>
        <v>2.5432132360988553</v>
      </c>
      <c r="K52" s="24">
        <v>110.95382600000001</v>
      </c>
      <c r="L52" s="24">
        <f>+K52/B52*100</f>
        <v>3.1053384079622171</v>
      </c>
      <c r="CC52" s="2">
        <v>11</v>
      </c>
      <c r="CD52" s="16">
        <f t="shared" si="0"/>
        <v>11</v>
      </c>
    </row>
    <row r="53" spans="1:82" hidden="1" x14ac:dyDescent="0.25">
      <c r="A53" s="23">
        <v>9</v>
      </c>
      <c r="B53" s="24">
        <v>3771.25162757</v>
      </c>
      <c r="C53" s="24">
        <f t="shared" si="15"/>
        <v>1478.2794400000002</v>
      </c>
      <c r="D53" s="24">
        <f t="shared" si="16"/>
        <v>39.198642413381663</v>
      </c>
      <c r="E53" s="24">
        <v>2182.0183615699998</v>
      </c>
      <c r="F53" s="24">
        <f>+E53/B53*100</f>
        <v>57.859262044945538</v>
      </c>
      <c r="G53" s="24">
        <v>944.36191806999977</v>
      </c>
      <c r="H53" s="24">
        <f t="shared" si="17"/>
        <v>25.041074193145207</v>
      </c>
      <c r="I53" s="24">
        <v>98.459150980000004</v>
      </c>
      <c r="J53" s="24">
        <f>+I53/B53*100</f>
        <v>2.6107817961603907</v>
      </c>
      <c r="K53" s="24">
        <v>110.95382600000001</v>
      </c>
      <c r="L53" s="24">
        <f>+K53/B53*100</f>
        <v>2.9420955416728032</v>
      </c>
      <c r="CC53" s="2">
        <f>CC55+CC56+CC57+CC58</f>
        <v>484</v>
      </c>
      <c r="CD53" s="16">
        <f t="shared" si="0"/>
        <v>484</v>
      </c>
    </row>
    <row r="54" spans="1:82" hidden="1" x14ac:dyDescent="0.25">
      <c r="A54" s="23">
        <v>10</v>
      </c>
      <c r="B54" s="24">
        <v>4050.0154233600001</v>
      </c>
      <c r="C54" s="24">
        <f t="shared" si="15"/>
        <v>1586.955005</v>
      </c>
      <c r="D54" s="24">
        <f t="shared" si="16"/>
        <v>39.183924975856513</v>
      </c>
      <c r="E54" s="24">
        <v>2334.94075436</v>
      </c>
      <c r="F54" s="24">
        <f>+E54/B54*100</f>
        <v>57.652638577432171</v>
      </c>
      <c r="G54" s="24">
        <v>1007.1</v>
      </c>
      <c r="H54" s="24">
        <f t="shared" si="17"/>
        <v>24.86657196886631</v>
      </c>
      <c r="I54" s="24">
        <v>105.2</v>
      </c>
      <c r="J54" s="24">
        <f>+I54/B54*100</f>
        <v>2.5975209722219601</v>
      </c>
      <c r="K54" s="24">
        <v>128.119664</v>
      </c>
      <c r="L54" s="24">
        <f>+K54/B54*100</f>
        <v>3.1634364467113198</v>
      </c>
      <c r="CD54" s="16"/>
    </row>
    <row r="55" spans="1:82" hidden="1" x14ac:dyDescent="0.25">
      <c r="A55" s="23">
        <v>11</v>
      </c>
      <c r="B55" s="24">
        <v>4340.2819493500001</v>
      </c>
      <c r="C55" s="24">
        <f t="shared" si="15"/>
        <v>1725.6668069999998</v>
      </c>
      <c r="D55" s="24">
        <f t="shared" si="16"/>
        <v>39.759325019390396</v>
      </c>
      <c r="E55" s="24">
        <v>2486.4954783500002</v>
      </c>
      <c r="F55" s="24">
        <f>+E55/B55*100</f>
        <v>57.288800759185179</v>
      </c>
      <c r="G55" s="24">
        <v>1378.9939727899998</v>
      </c>
      <c r="H55" s="24">
        <f t="shared" si="17"/>
        <v>31.77199059606065</v>
      </c>
      <c r="I55" s="24">
        <v>204.01737525999999</v>
      </c>
      <c r="J55" s="24">
        <f>+I55/B55*100</f>
        <v>4.7005558081440677</v>
      </c>
      <c r="K55" s="24">
        <v>128.119664</v>
      </c>
      <c r="L55" s="24">
        <f>+K55/B55*100</f>
        <v>2.9518742214244211</v>
      </c>
      <c r="CC55" s="2">
        <v>1214</v>
      </c>
      <c r="CD55" s="16">
        <f t="shared" si="0"/>
        <v>1214</v>
      </c>
    </row>
    <row r="56" spans="1:82" hidden="1" x14ac:dyDescent="0.25">
      <c r="A56" s="23">
        <v>12</v>
      </c>
      <c r="B56" s="24">
        <v>4681.7733614700001</v>
      </c>
      <c r="C56" s="24">
        <f t="shared" si="15"/>
        <v>1990.7013100000001</v>
      </c>
      <c r="D56" s="24">
        <f t="shared" si="16"/>
        <v>42.520240863922396</v>
      </c>
      <c r="E56" s="24">
        <v>2562.9523874699998</v>
      </c>
      <c r="F56" s="24">
        <f>+E56/B56*100</f>
        <v>54.743196425579967</v>
      </c>
      <c r="G56" s="24">
        <v>1437.6468533499997</v>
      </c>
      <c r="H56" s="24">
        <f t="shared" si="17"/>
        <v>30.707314138303399</v>
      </c>
      <c r="I56" s="24">
        <v>216.18870413999997</v>
      </c>
      <c r="J56" s="24">
        <f>+I56/B56*100</f>
        <v>4.6176670130849793</v>
      </c>
      <c r="K56" s="24">
        <v>128.119664</v>
      </c>
      <c r="L56" s="24">
        <f>+K56/B56*100</f>
        <v>2.7365627104976422</v>
      </c>
      <c r="CC56" s="2">
        <v>-745</v>
      </c>
      <c r="CD56" s="16">
        <f t="shared" si="0"/>
        <v>-745</v>
      </c>
    </row>
    <row r="57" spans="1:82" x14ac:dyDescent="0.25">
      <c r="A57" s="23">
        <v>2008</v>
      </c>
      <c r="B57" s="24">
        <f>+B69</f>
        <v>7191.2507889600001</v>
      </c>
      <c r="C57" s="24">
        <f t="shared" ref="C57:L57" si="18">+C69</f>
        <v>3027.474385</v>
      </c>
      <c r="D57" s="24">
        <f t="shared" si="18"/>
        <v>42.099413215400233</v>
      </c>
      <c r="E57" s="24">
        <f t="shared" si="18"/>
        <v>3989.00492596</v>
      </c>
      <c r="F57" s="24">
        <f t="shared" si="18"/>
        <v>55.470251880019482</v>
      </c>
      <c r="G57" s="24">
        <f t="shared" si="18"/>
        <v>2024.8969254599995</v>
      </c>
      <c r="H57" s="24">
        <f t="shared" si="18"/>
        <v>28.157784853903561</v>
      </c>
      <c r="I57" s="24">
        <f t="shared" si="18"/>
        <v>379.85306704999988</v>
      </c>
      <c r="J57" s="24">
        <f t="shared" si="18"/>
        <v>5.2821557500560248</v>
      </c>
      <c r="K57" s="24">
        <f t="shared" si="18"/>
        <v>174.771478</v>
      </c>
      <c r="L57" s="24">
        <f t="shared" si="18"/>
        <v>2.4303349045802851</v>
      </c>
      <c r="CC57" s="2">
        <v>0</v>
      </c>
      <c r="CD57" s="16">
        <f>BY57+BZ57+CA57+CC57</f>
        <v>0</v>
      </c>
    </row>
    <row r="58" spans="1:82" hidden="1" x14ac:dyDescent="0.25">
      <c r="A58" s="23">
        <v>1</v>
      </c>
      <c r="B58" s="24">
        <v>4758.2469343599996</v>
      </c>
      <c r="C58" s="24">
        <f t="shared" ref="C58:C63" si="19">B58-E58-K58</f>
        <v>1972.0993569999994</v>
      </c>
      <c r="D58" s="24">
        <f t="shared" ref="D58:D63" si="20">+C58/B58*100</f>
        <v>41.445922925083615</v>
      </c>
      <c r="E58" s="24">
        <v>2658.0279133600002</v>
      </c>
      <c r="F58" s="24">
        <f t="shared" ref="F58:F63" si="21">+E58/B58*100</f>
        <v>55.861495841377852</v>
      </c>
      <c r="G58" s="24">
        <v>1492.8645488499999</v>
      </c>
      <c r="H58" s="24">
        <f t="shared" ref="H58:H63" si="22">+G58/B58*100</f>
        <v>31.374255465175754</v>
      </c>
      <c r="I58" s="24">
        <v>223.15237831999997</v>
      </c>
      <c r="J58" s="24">
        <f t="shared" ref="J58:J63" si="23">+I58/B58*100</f>
        <v>4.6898023872738479</v>
      </c>
      <c r="K58" s="24">
        <v>128.119664</v>
      </c>
      <c r="L58" s="24">
        <f t="shared" ref="L58:L63" si="24">+K58/B58*100</f>
        <v>2.6925812335385348</v>
      </c>
      <c r="CC58" s="2">
        <v>15</v>
      </c>
      <c r="CD58" s="16">
        <f>BY58+BZ58+CA58+CC58</f>
        <v>15</v>
      </c>
    </row>
    <row r="59" spans="1:82" hidden="1" x14ac:dyDescent="0.25">
      <c r="A59" s="23">
        <v>2</v>
      </c>
      <c r="B59" s="24">
        <v>4812.1859055799996</v>
      </c>
      <c r="C59" s="24">
        <f t="shared" si="19"/>
        <v>1877.7479169999995</v>
      </c>
      <c r="D59" s="24">
        <f t="shared" si="20"/>
        <v>39.020685273664206</v>
      </c>
      <c r="E59" s="24">
        <v>2806.3183245800001</v>
      </c>
      <c r="F59" s="24">
        <f t="shared" si="21"/>
        <v>58.31691417669289</v>
      </c>
      <c r="G59" s="24">
        <v>1592.4532963700003</v>
      </c>
      <c r="H59" s="24">
        <f t="shared" si="22"/>
        <v>33.092098427109008</v>
      </c>
      <c r="I59" s="24">
        <v>236.62017796999999</v>
      </c>
      <c r="J59" s="24">
        <f t="shared" si="23"/>
        <v>4.9171038403904053</v>
      </c>
      <c r="K59" s="24">
        <v>128.119664</v>
      </c>
      <c r="L59" s="24">
        <f t="shared" si="24"/>
        <v>2.6624005496428982</v>
      </c>
      <c r="CC59" s="2">
        <v>-372</v>
      </c>
      <c r="CD59" s="16">
        <f>BY59+BZ59+CA59+CC59</f>
        <v>-372</v>
      </c>
    </row>
    <row r="60" spans="1:82" hidden="1" x14ac:dyDescent="0.25">
      <c r="A60" s="23">
        <v>3</v>
      </c>
      <c r="B60" s="24">
        <v>4932.1251997099998</v>
      </c>
      <c r="C60" s="24">
        <f t="shared" si="19"/>
        <v>1913.4481779999999</v>
      </c>
      <c r="D60" s="24">
        <f t="shared" si="20"/>
        <v>38.795612449426613</v>
      </c>
      <c r="E60" s="24">
        <v>2890.5573577099999</v>
      </c>
      <c r="F60" s="24">
        <f t="shared" si="21"/>
        <v>58.606731189223652</v>
      </c>
      <c r="G60" s="24">
        <v>1633.3342302700005</v>
      </c>
      <c r="H60" s="24">
        <f t="shared" si="22"/>
        <v>33.116236188936114</v>
      </c>
      <c r="I60" s="24">
        <v>254.07300056000003</v>
      </c>
      <c r="J60" s="24">
        <f t="shared" si="23"/>
        <v>5.1513899236568257</v>
      </c>
      <c r="K60" s="24">
        <v>128.119664</v>
      </c>
      <c r="L60" s="24">
        <f t="shared" si="24"/>
        <v>2.5976563613497325</v>
      </c>
      <c r="CC60" s="2">
        <v>-231</v>
      </c>
      <c r="CD60" s="16">
        <f>BY60+BZ60+CA60+CC60</f>
        <v>-231</v>
      </c>
    </row>
    <row r="61" spans="1:82" hidden="1" x14ac:dyDescent="0.25">
      <c r="A61" s="23">
        <v>4</v>
      </c>
      <c r="B61" s="24">
        <v>5216.6671280999999</v>
      </c>
      <c r="C61" s="24">
        <f t="shared" si="19"/>
        <v>2009.985913</v>
      </c>
      <c r="D61" s="24">
        <f t="shared" si="20"/>
        <v>38.530077991234066</v>
      </c>
      <c r="E61" s="24">
        <v>3065.5506700999999</v>
      </c>
      <c r="F61" s="24">
        <f t="shared" si="21"/>
        <v>58.764544388641617</v>
      </c>
      <c r="G61" s="24">
        <v>1669.1739465999999</v>
      </c>
      <c r="H61" s="24">
        <f t="shared" si="22"/>
        <v>31.996941833011721</v>
      </c>
      <c r="I61" s="24">
        <v>265.96987057000001</v>
      </c>
      <c r="J61" s="24">
        <f t="shared" si="23"/>
        <v>5.0984635216100287</v>
      </c>
      <c r="K61" s="24">
        <v>141.13054500000001</v>
      </c>
      <c r="L61" s="24">
        <f t="shared" si="24"/>
        <v>2.70537762012433</v>
      </c>
      <c r="CD61" s="16"/>
    </row>
    <row r="62" spans="1:82" hidden="1" x14ac:dyDescent="0.25">
      <c r="A62" s="23">
        <v>5</v>
      </c>
      <c r="B62" s="24">
        <v>6063.9725886699998</v>
      </c>
      <c r="C62" s="24">
        <f t="shared" si="19"/>
        <v>2737.0322305899999</v>
      </c>
      <c r="D62" s="24">
        <f t="shared" si="20"/>
        <v>45.135959811294398</v>
      </c>
      <c r="E62" s="24">
        <v>3185.8098130799999</v>
      </c>
      <c r="F62" s="24">
        <f t="shared" si="21"/>
        <v>52.536678992124827</v>
      </c>
      <c r="G62" s="24">
        <v>1758.1016934100001</v>
      </c>
      <c r="H62" s="24">
        <f t="shared" si="22"/>
        <v>28.992573229880009</v>
      </c>
      <c r="I62" s="24">
        <v>275.01883701999998</v>
      </c>
      <c r="J62" s="24">
        <f t="shared" si="23"/>
        <v>4.5352915600879946</v>
      </c>
      <c r="K62" s="24">
        <v>141.13054500000001</v>
      </c>
      <c r="L62" s="24">
        <f t="shared" si="24"/>
        <v>2.3273611965807701</v>
      </c>
      <c r="CC62" s="2">
        <f>CC8+CC46-CC48+CC59-CC60</f>
        <v>0</v>
      </c>
      <c r="CD62" s="16">
        <f>BY62+BZ62+CA62+CC62</f>
        <v>0</v>
      </c>
    </row>
    <row r="63" spans="1:82" hidden="1" x14ac:dyDescent="0.25">
      <c r="A63" s="23">
        <v>6</v>
      </c>
      <c r="B63" s="24">
        <v>6166.4525450000001</v>
      </c>
      <c r="C63" s="24">
        <f t="shared" si="19"/>
        <v>2753.279</v>
      </c>
      <c r="D63" s="24">
        <f t="shared" si="20"/>
        <v>44.649317900491518</v>
      </c>
      <c r="E63" s="24">
        <v>3272.0430000000001</v>
      </c>
      <c r="F63" s="24">
        <f t="shared" si="21"/>
        <v>53.061999198438656</v>
      </c>
      <c r="G63" s="24">
        <v>1850.2293975799996</v>
      </c>
      <c r="H63" s="24">
        <f t="shared" si="22"/>
        <v>30.004761799070966</v>
      </c>
      <c r="I63" s="24">
        <v>289.80153050999996</v>
      </c>
      <c r="J63" s="24">
        <f t="shared" si="23"/>
        <v>4.6996474617319857</v>
      </c>
      <c r="K63" s="24">
        <v>141.13054500000001</v>
      </c>
      <c r="L63" s="24">
        <f t="shared" si="24"/>
        <v>2.2886829010698242</v>
      </c>
    </row>
    <row r="64" spans="1:82" hidden="1" x14ac:dyDescent="0.25">
      <c r="A64" s="23">
        <v>7</v>
      </c>
      <c r="B64" s="24">
        <v>6361.5450000000001</v>
      </c>
      <c r="C64" s="24">
        <v>2814.5376980000001</v>
      </c>
      <c r="D64" s="24">
        <v>44.242989682537811</v>
      </c>
      <c r="E64" s="24">
        <v>3387.2350000000001</v>
      </c>
      <c r="F64" s="24">
        <v>53.245477317224044</v>
      </c>
      <c r="G64" s="24">
        <v>1917.63004583</v>
      </c>
      <c r="H64" s="24">
        <v>30.14409307534569</v>
      </c>
      <c r="I64" s="24">
        <v>303.74657095999999</v>
      </c>
      <c r="J64" s="24">
        <v>4.7747295815717719</v>
      </c>
      <c r="K64" s="24">
        <v>159.772302</v>
      </c>
      <c r="L64" s="24">
        <v>2.5115330002381495</v>
      </c>
    </row>
    <row r="65" spans="1:12" hidden="1" x14ac:dyDescent="0.25">
      <c r="A65" s="23">
        <v>8</v>
      </c>
      <c r="B65" s="24">
        <v>6455.0339999999997</v>
      </c>
      <c r="C65" s="24">
        <v>2800.6146979999999</v>
      </c>
      <c r="D65" s="24">
        <v>43.386521248377626</v>
      </c>
      <c r="E65" s="24">
        <v>3494.6469999999999</v>
      </c>
      <c r="F65" s="24">
        <v>54.13832057274989</v>
      </c>
      <c r="G65" s="24">
        <v>1980.3201329000001</v>
      </c>
      <c r="H65" s="24">
        <v>30.67869406884612</v>
      </c>
      <c r="I65" s="24">
        <v>315.55080291000002</v>
      </c>
      <c r="J65" s="24">
        <v>4.8884452492426842</v>
      </c>
      <c r="K65" s="24">
        <v>159.772302</v>
      </c>
      <c r="L65" s="24">
        <v>2.4751581788724892</v>
      </c>
    </row>
    <row r="66" spans="1:12" hidden="1" x14ac:dyDescent="0.25">
      <c r="A66" s="23">
        <v>9</v>
      </c>
      <c r="B66" s="24">
        <v>6604.7275165600004</v>
      </c>
      <c r="C66" s="24">
        <v>2911.8742145600004</v>
      </c>
      <c r="D66" s="24">
        <v>44.08772666637757</v>
      </c>
      <c r="E66" s="24">
        <v>3533.0810000000001</v>
      </c>
      <c r="F66" s="24">
        <v>53.493213628291613</v>
      </c>
      <c r="G66" s="24">
        <v>1962.0086306799997</v>
      </c>
      <c r="H66" s="24">
        <v>29.706125283150065</v>
      </c>
      <c r="I66" s="24">
        <v>321.01343580999992</v>
      </c>
      <c r="J66" s="24">
        <v>4.8603585084339134</v>
      </c>
      <c r="K66" s="24">
        <v>159.772302</v>
      </c>
      <c r="L66" s="24">
        <v>2.4190597053308212</v>
      </c>
    </row>
    <row r="67" spans="1:12" hidden="1" x14ac:dyDescent="0.25">
      <c r="A67" s="23">
        <v>10</v>
      </c>
      <c r="B67" s="24">
        <v>6697.4756245500002</v>
      </c>
      <c r="C67" s="24">
        <v>3002.065427</v>
      </c>
      <c r="D67" s="24">
        <v>44.823835058029154</v>
      </c>
      <c r="E67" s="24">
        <v>3520.6387195500001</v>
      </c>
      <c r="F67" s="24">
        <v>52.566652227070257</v>
      </c>
      <c r="G67" s="24">
        <v>1969.2729570399999</v>
      </c>
      <c r="H67" s="24">
        <v>29.403212007543729</v>
      </c>
      <c r="I67" s="24">
        <v>319.82520846</v>
      </c>
      <c r="J67" s="24">
        <v>4.775309779219822</v>
      </c>
      <c r="K67" s="24">
        <v>174.771478</v>
      </c>
      <c r="L67" s="24">
        <v>2.6095127149005908</v>
      </c>
    </row>
    <row r="68" spans="1:12" hidden="1" x14ac:dyDescent="0.25">
      <c r="A68" s="23">
        <v>11</v>
      </c>
      <c r="B68" s="24">
        <v>6855.4556472699996</v>
      </c>
      <c r="C68" s="24">
        <v>2992.5602489999997</v>
      </c>
      <c r="D68" s="24">
        <v>43.65224432881724</v>
      </c>
      <c r="E68" s="24">
        <v>3688.1239202699999</v>
      </c>
      <c r="F68" s="24">
        <v>53.798377672222209</v>
      </c>
      <c r="G68" s="24">
        <v>1916.6272908800004</v>
      </c>
      <c r="H68" s="24">
        <v>27.957693689452217</v>
      </c>
      <c r="I68" s="24">
        <v>297.69103208000001</v>
      </c>
      <c r="J68" s="24">
        <v>4.342396003955586</v>
      </c>
      <c r="K68" s="24">
        <v>174.771478</v>
      </c>
      <c r="L68" s="24">
        <v>2.549377998960551</v>
      </c>
    </row>
    <row r="69" spans="1:12" hidden="1" x14ac:dyDescent="0.25">
      <c r="A69" s="23">
        <v>12</v>
      </c>
      <c r="B69" s="24">
        <v>7191.2507889600001</v>
      </c>
      <c r="C69" s="24">
        <v>3027.474385</v>
      </c>
      <c r="D69" s="24">
        <v>42.099413215400233</v>
      </c>
      <c r="E69" s="24">
        <v>3989.00492596</v>
      </c>
      <c r="F69" s="24">
        <v>55.470251880019482</v>
      </c>
      <c r="G69" s="24">
        <v>2024.8969254599995</v>
      </c>
      <c r="H69" s="24">
        <v>28.157784853903561</v>
      </c>
      <c r="I69" s="26">
        <v>379.85306704999988</v>
      </c>
      <c r="J69" s="24">
        <v>5.2821557500560248</v>
      </c>
      <c r="K69" s="24">
        <v>174.771478</v>
      </c>
      <c r="L69" s="24">
        <v>2.4303349045802851</v>
      </c>
    </row>
    <row r="70" spans="1:12" x14ac:dyDescent="0.25">
      <c r="A70" s="23">
        <v>2009</v>
      </c>
      <c r="B70" s="24">
        <f>+B82</f>
        <v>8407.4600296200006</v>
      </c>
      <c r="C70" s="24">
        <f t="shared" ref="C70:L70" si="25">+C82</f>
        <v>3911.7177701200003</v>
      </c>
      <c r="D70" s="24">
        <f t="shared" si="25"/>
        <v>46.526748344194054</v>
      </c>
      <c r="E70" s="24">
        <f t="shared" si="25"/>
        <v>4318.7270232000001</v>
      </c>
      <c r="F70" s="24">
        <f t="shared" si="25"/>
        <v>51.367797265581494</v>
      </c>
      <c r="G70" s="24">
        <f t="shared" si="25"/>
        <v>2074.3875668399996</v>
      </c>
      <c r="H70" s="24">
        <f t="shared" si="25"/>
        <v>24.673177862657738</v>
      </c>
      <c r="I70" s="24">
        <f t="shared" si="25"/>
        <v>386.61387504000004</v>
      </c>
      <c r="J70" s="24">
        <f t="shared" si="25"/>
        <v>4.5984622427931328</v>
      </c>
      <c r="K70" s="24">
        <f t="shared" si="25"/>
        <v>177.0152363</v>
      </c>
      <c r="L70" s="24">
        <f t="shared" si="25"/>
        <v>2.1054543902244482</v>
      </c>
    </row>
    <row r="71" spans="1:12" hidden="1" x14ac:dyDescent="0.25">
      <c r="A71" s="23">
        <v>1</v>
      </c>
      <c r="B71" s="27">
        <v>7201.2873153199998</v>
      </c>
      <c r="C71" s="27">
        <v>3114.287617</v>
      </c>
      <c r="D71" s="27">
        <v>43.246262517184569</v>
      </c>
      <c r="E71" s="27">
        <v>3903.4864493199998</v>
      </c>
      <c r="F71" s="27">
        <v>54.205397985103765</v>
      </c>
      <c r="G71" s="27">
        <v>1975.7098319500003</v>
      </c>
      <c r="H71" s="27">
        <v>27.435509033876208</v>
      </c>
      <c r="I71" s="27">
        <v>379.91163437</v>
      </c>
      <c r="J71" s="27">
        <v>5.2756072315261884</v>
      </c>
      <c r="K71" s="27">
        <v>183.513249</v>
      </c>
      <c r="L71" s="27">
        <v>2.5483394977116718</v>
      </c>
    </row>
    <row r="72" spans="1:12" hidden="1" x14ac:dyDescent="0.25">
      <c r="A72" s="23">
        <v>2</v>
      </c>
      <c r="B72" s="27">
        <v>6692.53476133</v>
      </c>
      <c r="C72" s="27">
        <v>2853.8074430000001</v>
      </c>
      <c r="D72" s="27">
        <v>42.64165289793528</v>
      </c>
      <c r="E72" s="27">
        <v>3655.2140693299998</v>
      </c>
      <c r="F72" s="27">
        <v>54.616288143172874</v>
      </c>
      <c r="G72" s="27">
        <v>2240.43658306</v>
      </c>
      <c r="H72" s="27">
        <v>33.476652164818347</v>
      </c>
      <c r="I72" s="27">
        <v>320.13812243000007</v>
      </c>
      <c r="J72" s="27">
        <v>4.7835107899593394</v>
      </c>
      <c r="K72" s="27">
        <v>183.513249</v>
      </c>
      <c r="L72" s="27">
        <v>2.7420589588918416</v>
      </c>
    </row>
    <row r="73" spans="1:12" hidden="1" x14ac:dyDescent="0.25">
      <c r="A73" s="23">
        <v>3</v>
      </c>
      <c r="B73" s="27">
        <v>6221.28788678</v>
      </c>
      <c r="C73" s="27">
        <v>2376.5896779999998</v>
      </c>
      <c r="D73" s="27">
        <v>38.200927545085356</v>
      </c>
      <c r="E73" s="27">
        <v>3661.1849597800001</v>
      </c>
      <c r="F73" s="27">
        <v>58.849309442179631</v>
      </c>
      <c r="G73" s="27">
        <v>1923.1968078399998</v>
      </c>
      <c r="H73" s="27">
        <v>30.913162078975958</v>
      </c>
      <c r="I73" s="27">
        <v>330.51504509999995</v>
      </c>
      <c r="J73" s="27">
        <v>5.3126466917297277</v>
      </c>
      <c r="K73" s="27">
        <v>183.513249</v>
      </c>
      <c r="L73" s="27">
        <v>2.9497630127350107</v>
      </c>
    </row>
    <row r="74" spans="1:12" hidden="1" x14ac:dyDescent="0.25">
      <c r="A74" s="23">
        <v>4</v>
      </c>
      <c r="B74" s="27">
        <v>6278.4440000000004</v>
      </c>
      <c r="C74" s="27">
        <v>2417.9910000000004</v>
      </c>
      <c r="D74" s="27">
        <v>38.51258369111838</v>
      </c>
      <c r="E74" s="27">
        <v>3684.3829999999998</v>
      </c>
      <c r="F74" s="27">
        <v>58.683059050936812</v>
      </c>
      <c r="G74" s="27">
        <v>1922.95866363</v>
      </c>
      <c r="H74" s="27">
        <v>30.627949594358089</v>
      </c>
      <c r="I74" s="27">
        <v>336.64509047000001</v>
      </c>
      <c r="J74" s="27">
        <v>5.3619191390414569</v>
      </c>
      <c r="K74" s="27">
        <v>176.07</v>
      </c>
      <c r="L74" s="27">
        <v>2.8043572579448028</v>
      </c>
    </row>
    <row r="75" spans="1:12" hidden="1" x14ac:dyDescent="0.25">
      <c r="A75" s="23">
        <v>5</v>
      </c>
      <c r="B75" s="27">
        <v>6355.9960000000001</v>
      </c>
      <c r="C75" s="27">
        <v>2480.319</v>
      </c>
      <c r="D75" s="27">
        <v>39.023293910191256</v>
      </c>
      <c r="E75" s="27">
        <v>3699.607</v>
      </c>
      <c r="F75" s="27">
        <v>58.206565894629257</v>
      </c>
      <c r="G75" s="27">
        <v>1761</v>
      </c>
      <c r="H75" s="27">
        <v>27.706121904419074</v>
      </c>
      <c r="I75" s="27">
        <v>343.98</v>
      </c>
      <c r="J75" s="27">
        <v>5.4118976789790301</v>
      </c>
      <c r="K75" s="27">
        <v>176.07</v>
      </c>
      <c r="L75" s="27">
        <v>2.7701401951794806</v>
      </c>
    </row>
    <row r="76" spans="1:12" hidden="1" x14ac:dyDescent="0.25">
      <c r="A76" s="23">
        <v>6</v>
      </c>
      <c r="B76" s="27">
        <v>6463.7888553100001</v>
      </c>
      <c r="C76" s="27">
        <v>2555.3876580000001</v>
      </c>
      <c r="D76" s="27">
        <v>39.533897458620579</v>
      </c>
      <c r="E76" s="27">
        <v>3732.3311973099999</v>
      </c>
      <c r="F76" s="27">
        <v>57.742158366511177</v>
      </c>
      <c r="G76" s="27">
        <v>1944.5124883200003</v>
      </c>
      <c r="H76" s="27">
        <v>30.083168430271112</v>
      </c>
      <c r="I76" s="27">
        <v>344.19363715000003</v>
      </c>
      <c r="J76" s="27">
        <v>5.3249517404524296</v>
      </c>
      <c r="K76" s="27">
        <v>176.07</v>
      </c>
      <c r="L76" s="27">
        <v>2.7239441748682518</v>
      </c>
    </row>
    <row r="77" spans="1:12" s="30" customFormat="1" hidden="1" x14ac:dyDescent="0.25">
      <c r="A77" s="28">
        <v>7</v>
      </c>
      <c r="B77" s="29">
        <v>7229.1999974600003</v>
      </c>
      <c r="C77" s="29">
        <v>3298.7781050000003</v>
      </c>
      <c r="D77" s="29">
        <v>45.631302303976028</v>
      </c>
      <c r="E77" s="29">
        <v>3748.4564864600002</v>
      </c>
      <c r="F77" s="29">
        <v>51.851608584311279</v>
      </c>
      <c r="G77" s="29">
        <v>1974.68411664</v>
      </c>
      <c r="H77" s="29">
        <v>27.315389217808484</v>
      </c>
      <c r="I77" s="29">
        <v>350.69858863000002</v>
      </c>
      <c r="J77" s="29">
        <v>4.8511396662593231</v>
      </c>
      <c r="K77" s="29">
        <v>181.965406</v>
      </c>
      <c r="L77" s="29">
        <v>2.5170891117126937</v>
      </c>
    </row>
    <row r="78" spans="1:12" s="30" customFormat="1" hidden="1" x14ac:dyDescent="0.25">
      <c r="A78" s="28">
        <v>8</v>
      </c>
      <c r="B78" s="29">
        <v>7629.8486843800001</v>
      </c>
      <c r="C78" s="29">
        <v>3632.7418500000003</v>
      </c>
      <c r="D78" s="29">
        <v>47.612239773994894</v>
      </c>
      <c r="E78" s="29">
        <v>3815.14142838</v>
      </c>
      <c r="F78" s="29">
        <v>50.002845222742678</v>
      </c>
      <c r="G78" s="29">
        <v>1995.2462021099998</v>
      </c>
      <c r="H78" s="29">
        <v>26.150534363737947</v>
      </c>
      <c r="I78" s="29">
        <v>347.78257830000007</v>
      </c>
      <c r="J78" s="29">
        <v>4.5581844763447075</v>
      </c>
      <c r="K78" s="29">
        <v>181.965406</v>
      </c>
      <c r="L78" s="29">
        <v>2.3849150032624333</v>
      </c>
    </row>
    <row r="79" spans="1:12" hidden="1" x14ac:dyDescent="0.25">
      <c r="A79" s="28">
        <v>9</v>
      </c>
      <c r="B79" s="27">
        <v>7780.8130340600001</v>
      </c>
      <c r="C79" s="27">
        <v>3705.1037720000004</v>
      </c>
      <c r="D79" s="27">
        <v>47.618465522576507</v>
      </c>
      <c r="E79" s="27">
        <v>3893.7438560599999</v>
      </c>
      <c r="F79" s="27">
        <v>50.042891906223566</v>
      </c>
      <c r="G79" s="27">
        <v>2033.4195323100002</v>
      </c>
      <c r="H79" s="27">
        <v>26.133766785152645</v>
      </c>
      <c r="I79" s="27">
        <v>363.15107768000001</v>
      </c>
      <c r="J79" s="27">
        <v>4.6672638976200806</v>
      </c>
      <c r="K79" s="27">
        <v>181.965406</v>
      </c>
      <c r="L79" s="27">
        <v>2.3386425711999292</v>
      </c>
    </row>
    <row r="80" spans="1:12" hidden="1" x14ac:dyDescent="0.25">
      <c r="A80" s="28">
        <v>10</v>
      </c>
      <c r="B80" s="27">
        <v>7963.7234947999996</v>
      </c>
      <c r="C80" s="27">
        <v>3764.8502552699993</v>
      </c>
      <c r="D80" s="27">
        <v>47.274999662259738</v>
      </c>
      <c r="E80" s="27">
        <v>4021.8580032300001</v>
      </c>
      <c r="F80" s="27">
        <v>50.502230594220357</v>
      </c>
      <c r="G80" s="27">
        <v>2040.1047268399998</v>
      </c>
      <c r="H80" s="27">
        <v>25.61747313517488</v>
      </c>
      <c r="I80" s="27">
        <v>372.88692522999997</v>
      </c>
      <c r="J80" s="27">
        <v>4.6823188358244803</v>
      </c>
      <c r="K80" s="27">
        <v>177.0152363</v>
      </c>
      <c r="L80" s="27">
        <v>2.2227697435199003</v>
      </c>
    </row>
    <row r="81" spans="1:13" hidden="1" x14ac:dyDescent="0.25">
      <c r="A81" s="23">
        <v>11</v>
      </c>
      <c r="B81" s="27">
        <v>8064.5616917299994</v>
      </c>
      <c r="C81" s="27">
        <v>3827.6810721999991</v>
      </c>
      <c r="D81" s="27">
        <v>47.462977140161101</v>
      </c>
      <c r="E81" s="27">
        <v>4059.8653832300001</v>
      </c>
      <c r="F81" s="27">
        <v>50.342046330841363</v>
      </c>
      <c r="G81" s="27">
        <v>2049.49533006</v>
      </c>
      <c r="H81" s="27">
        <v>25.413598511642672</v>
      </c>
      <c r="I81" s="27">
        <v>374.59343258000001</v>
      </c>
      <c r="J81" s="27">
        <v>4.6449323211717246</v>
      </c>
      <c r="K81" s="27">
        <v>177.0152363</v>
      </c>
      <c r="L81" s="27">
        <v>2.1949765289975347</v>
      </c>
      <c r="M81" s="31"/>
    </row>
    <row r="82" spans="1:13" hidden="1" x14ac:dyDescent="0.25">
      <c r="A82" s="23">
        <v>12</v>
      </c>
      <c r="B82" s="27">
        <v>8407.4600296200006</v>
      </c>
      <c r="C82" s="27">
        <v>3911.7177701200003</v>
      </c>
      <c r="D82" s="27">
        <v>46.526748344194054</v>
      </c>
      <c r="E82" s="27">
        <v>4318.7270232000001</v>
      </c>
      <c r="F82" s="27">
        <v>51.367797265581494</v>
      </c>
      <c r="G82" s="27">
        <v>2074.3875668399996</v>
      </c>
      <c r="H82" s="27">
        <v>24.673177862657738</v>
      </c>
      <c r="I82" s="27">
        <v>386.61387504000004</v>
      </c>
      <c r="J82" s="27">
        <v>4.5984622427931328</v>
      </c>
      <c r="K82" s="27">
        <v>177.0152363</v>
      </c>
      <c r="L82" s="27">
        <v>2.1054543902244482</v>
      </c>
      <c r="M82" s="31"/>
    </row>
    <row r="83" spans="1:13" x14ac:dyDescent="0.25">
      <c r="A83" s="28">
        <v>2010</v>
      </c>
      <c r="B83" s="32">
        <v>9163.3597792399996</v>
      </c>
      <c r="C83" s="32">
        <v>3901.8549706899998</v>
      </c>
      <c r="D83" s="32">
        <v>42.58105176149283</v>
      </c>
      <c r="E83" s="32">
        <v>5069.9200005499997</v>
      </c>
      <c r="F83" s="32">
        <v>55.328177903001574</v>
      </c>
      <c r="G83" s="32">
        <v>2306.2661630700004</v>
      </c>
      <c r="H83" s="32">
        <v>25.168346748699634</v>
      </c>
      <c r="I83" s="32">
        <v>464.18420510999999</v>
      </c>
      <c r="J83" s="32">
        <v>5.0656551340658922</v>
      </c>
      <c r="K83" s="32">
        <v>191.58480800000001</v>
      </c>
      <c r="L83" s="32">
        <v>2.0907703355055851</v>
      </c>
      <c r="M83" s="31"/>
    </row>
    <row r="84" spans="1:13" hidden="1" x14ac:dyDescent="0.25">
      <c r="A84" s="28">
        <v>1</v>
      </c>
      <c r="B84" s="32">
        <v>8431.1754328499992</v>
      </c>
      <c r="C84" s="32">
        <f t="shared" ref="C84:C90" si="26">B84-E84-K84</f>
        <v>3922.7993215999986</v>
      </c>
      <c r="D84" s="32">
        <f t="shared" ref="D84:D90" si="27">+C84/B84*100</f>
        <v>46.527312269126519</v>
      </c>
      <c r="E84" s="32">
        <v>4325.2067969500004</v>
      </c>
      <c r="F84" s="32">
        <f t="shared" ref="F84:F90" si="28">+E84/B84*100</f>
        <v>51.300163677034838</v>
      </c>
      <c r="G84" s="32">
        <v>2062.9233414799992</v>
      </c>
      <c r="H84" s="32">
        <f t="shared" ref="H84:H90" si="29">+G84/B84*100</f>
        <v>24.467802359352248</v>
      </c>
      <c r="I84" s="32">
        <v>396.53906537</v>
      </c>
      <c r="J84" s="32">
        <f t="shared" ref="J84:J90" si="30">+I84/B84*100</f>
        <v>4.7032477087949465</v>
      </c>
      <c r="K84" s="32">
        <v>183.1693143</v>
      </c>
      <c r="L84" s="32">
        <f t="shared" ref="L84:L90" si="31">+K84/B84*100</f>
        <v>2.1725240538386363</v>
      </c>
      <c r="M84" s="31"/>
    </row>
    <row r="85" spans="1:13" hidden="1" x14ac:dyDescent="0.25">
      <c r="A85" s="28">
        <v>2</v>
      </c>
      <c r="B85" s="32">
        <v>8343.4665381899995</v>
      </c>
      <c r="C85" s="32">
        <f t="shared" si="26"/>
        <v>3941.7516635499996</v>
      </c>
      <c r="D85" s="32">
        <f t="shared" si="27"/>
        <v>47.243572506795338</v>
      </c>
      <c r="E85" s="32">
        <v>4218.5455603399996</v>
      </c>
      <c r="F85" s="32">
        <f t="shared" si="28"/>
        <v>50.561065248248184</v>
      </c>
      <c r="G85" s="32">
        <v>2066.6041981100002</v>
      </c>
      <c r="H85" s="32">
        <f t="shared" si="29"/>
        <v>24.769131495292381</v>
      </c>
      <c r="I85" s="32">
        <v>408.73403958</v>
      </c>
      <c r="J85" s="32">
        <f t="shared" si="30"/>
        <v>4.8988515470054157</v>
      </c>
      <c r="K85" s="32">
        <v>183.1693143</v>
      </c>
      <c r="L85" s="32">
        <f t="shared" si="31"/>
        <v>2.1953622449564718</v>
      </c>
      <c r="M85" s="31"/>
    </row>
    <row r="86" spans="1:13" hidden="1" x14ac:dyDescent="0.25">
      <c r="A86" s="28">
        <v>3</v>
      </c>
      <c r="B86" s="32">
        <v>8485.212513729999</v>
      </c>
      <c r="C86" s="32">
        <f t="shared" si="26"/>
        <v>3923.3854515899984</v>
      </c>
      <c r="D86" s="32">
        <f t="shared" si="27"/>
        <v>46.237916201173903</v>
      </c>
      <c r="E86" s="32">
        <v>4378.6577478400004</v>
      </c>
      <c r="F86" s="32">
        <f t="shared" si="28"/>
        <v>51.603395209664512</v>
      </c>
      <c r="G86" s="32">
        <v>2088.6953865800001</v>
      </c>
      <c r="H86" s="32">
        <f t="shared" si="29"/>
        <v>24.615710958332077</v>
      </c>
      <c r="I86" s="32">
        <v>412.84957095000004</v>
      </c>
      <c r="J86" s="32">
        <f t="shared" si="30"/>
        <v>4.8655183388979877</v>
      </c>
      <c r="K86" s="32">
        <v>183.1693143</v>
      </c>
      <c r="L86" s="32">
        <f t="shared" si="31"/>
        <v>2.1586885891615806</v>
      </c>
      <c r="M86" s="31"/>
    </row>
    <row r="87" spans="1:13" hidden="1" x14ac:dyDescent="0.25">
      <c r="A87" s="28">
        <v>4</v>
      </c>
      <c r="B87" s="32">
        <v>8605.4584439699993</v>
      </c>
      <c r="C87" s="32">
        <f t="shared" si="26"/>
        <v>3981.9968266699989</v>
      </c>
      <c r="D87" s="32">
        <f t="shared" si="27"/>
        <v>46.272919131464242</v>
      </c>
      <c r="E87" s="32">
        <v>4441.0331763000004</v>
      </c>
      <c r="F87" s="32">
        <f t="shared" si="28"/>
        <v>51.607165442904588</v>
      </c>
      <c r="G87" s="32">
        <v>2117.4881898199997</v>
      </c>
      <c r="H87" s="32">
        <f t="shared" si="29"/>
        <v>24.606337984279758</v>
      </c>
      <c r="I87" s="32">
        <v>419.37165761000006</v>
      </c>
      <c r="J87" s="32">
        <f t="shared" si="30"/>
        <v>4.873321512625064</v>
      </c>
      <c r="K87" s="32">
        <v>182.42844099999999</v>
      </c>
      <c r="L87" s="32">
        <f t="shared" si="31"/>
        <v>2.1199154256311692</v>
      </c>
      <c r="M87" s="31"/>
    </row>
    <row r="88" spans="1:13" hidden="1" x14ac:dyDescent="0.25">
      <c r="A88" s="28">
        <v>5</v>
      </c>
      <c r="B88" s="32">
        <v>8733.4896446999992</v>
      </c>
      <c r="C88" s="32">
        <f t="shared" si="26"/>
        <v>4017.4354755199993</v>
      </c>
      <c r="D88" s="32">
        <f t="shared" si="27"/>
        <v>46.000346241413567</v>
      </c>
      <c r="E88" s="32">
        <v>4533.6257281799999</v>
      </c>
      <c r="F88" s="32">
        <f t="shared" si="28"/>
        <v>51.910815866499291</v>
      </c>
      <c r="G88" s="32">
        <v>2154.1776642899999</v>
      </c>
      <c r="H88" s="32">
        <f t="shared" si="29"/>
        <v>24.665714988249661</v>
      </c>
      <c r="I88" s="32">
        <v>435.28048030000002</v>
      </c>
      <c r="J88" s="32">
        <f t="shared" si="30"/>
        <v>4.9840384314665576</v>
      </c>
      <c r="K88" s="32">
        <v>182.42844099999999</v>
      </c>
      <c r="L88" s="32">
        <f t="shared" si="31"/>
        <v>2.0888378920871387</v>
      </c>
      <c r="M88" s="31"/>
    </row>
    <row r="89" spans="1:13" hidden="1" x14ac:dyDescent="0.25">
      <c r="A89" s="28">
        <v>6</v>
      </c>
      <c r="B89" s="32">
        <v>8840.6992274799995</v>
      </c>
      <c r="C89" s="32">
        <f>B89-E89-K89</f>
        <v>4046.3802557799991</v>
      </c>
      <c r="D89" s="32">
        <f>+C89/B89*100</f>
        <v>45.769911990698965</v>
      </c>
      <c r="E89" s="32">
        <v>4611.8905307000005</v>
      </c>
      <c r="F89" s="32">
        <f>+E89/B89*100</f>
        <v>52.166581081783939</v>
      </c>
      <c r="G89" s="32">
        <v>2184.2852916700003</v>
      </c>
      <c r="H89" s="32">
        <f>+G89/B89*100</f>
        <v>24.707155344460471</v>
      </c>
      <c r="I89" s="32">
        <v>450.86469476000002</v>
      </c>
      <c r="J89" s="32">
        <f>+I89/B89*100</f>
        <v>5.0998759618306453</v>
      </c>
      <c r="K89" s="32">
        <v>182.42844099999999</v>
      </c>
      <c r="L89" s="32">
        <f>+K89/B89*100</f>
        <v>2.0635069275170936</v>
      </c>
      <c r="M89" s="31"/>
    </row>
    <row r="90" spans="1:13" hidden="1" x14ac:dyDescent="0.25">
      <c r="A90" s="28">
        <v>7</v>
      </c>
      <c r="B90" s="32">
        <v>8656.2160000000003</v>
      </c>
      <c r="C90" s="32">
        <f t="shared" si="26"/>
        <v>3829.3103980000001</v>
      </c>
      <c r="D90" s="32">
        <f t="shared" si="27"/>
        <v>44.237694600042325</v>
      </c>
      <c r="E90" s="32">
        <v>4644.7159000000001</v>
      </c>
      <c r="F90" s="32">
        <f t="shared" si="28"/>
        <v>53.657578553954757</v>
      </c>
      <c r="G90" s="32">
        <v>2185.7800000000002</v>
      </c>
      <c r="H90" s="32">
        <f t="shared" si="29"/>
        <v>25.250987267415692</v>
      </c>
      <c r="I90" s="32">
        <v>453.95</v>
      </c>
      <c r="J90" s="32">
        <f t="shared" si="30"/>
        <v>5.2442083238218631</v>
      </c>
      <c r="K90" s="32">
        <v>182.18970200000001</v>
      </c>
      <c r="L90" s="32">
        <f t="shared" si="31"/>
        <v>2.1047268460029187</v>
      </c>
      <c r="M90" s="31"/>
    </row>
    <row r="91" spans="1:13" hidden="1" x14ac:dyDescent="0.25">
      <c r="A91" s="28">
        <v>8</v>
      </c>
      <c r="B91" s="32">
        <v>8788.5652860400005</v>
      </c>
      <c r="C91" s="32">
        <f>B91-E91-K91</f>
        <v>3865.75118729</v>
      </c>
      <c r="D91" s="32">
        <f>+C91/B91*100</f>
        <v>43.986146333013714</v>
      </c>
      <c r="E91" s="32">
        <v>4740.6243967500004</v>
      </c>
      <c r="F91" s="32">
        <f>+E91/B91*100</f>
        <v>53.940822448917103</v>
      </c>
      <c r="G91" s="32">
        <v>2184.6271212900001</v>
      </c>
      <c r="H91" s="32">
        <f>+G91/B91*100</f>
        <v>24.857608155453111</v>
      </c>
      <c r="I91" s="32">
        <v>462.64373374000002</v>
      </c>
      <c r="J91" s="32">
        <f>+I91/B91*100</f>
        <v>5.2641553960448597</v>
      </c>
      <c r="K91" s="32">
        <v>182.18970200000001</v>
      </c>
      <c r="L91" s="32">
        <f>+K91/B91*100</f>
        <v>2.0730312180691786</v>
      </c>
      <c r="M91" s="31"/>
    </row>
    <row r="92" spans="1:13" hidden="1" x14ac:dyDescent="0.25">
      <c r="A92" s="28">
        <v>9</v>
      </c>
      <c r="B92" s="32">
        <v>8936.6295108199993</v>
      </c>
      <c r="C92" s="32">
        <f>B92-E92-K92</f>
        <v>3930.8678217599995</v>
      </c>
      <c r="D92" s="32">
        <f>+C92/B92*100</f>
        <v>43.986021989618258</v>
      </c>
      <c r="E92" s="32">
        <v>4823.5719870599996</v>
      </c>
      <c r="F92" s="32">
        <f>+E92/B92*100</f>
        <v>53.975293271583801</v>
      </c>
      <c r="G92" s="32">
        <v>2219.3488730699996</v>
      </c>
      <c r="H92" s="32">
        <f>+G92/B92*100</f>
        <v>24.83429429834737</v>
      </c>
      <c r="I92" s="32">
        <v>470.52469735</v>
      </c>
      <c r="J92" s="32">
        <f>+I92/B92*100</f>
        <v>5.265124807740027</v>
      </c>
      <c r="K92" s="32">
        <v>182.18970200000001</v>
      </c>
      <c r="L92" s="32">
        <f>+K92/B92*100</f>
        <v>2.0386847387979365</v>
      </c>
      <c r="M92" s="31"/>
    </row>
    <row r="93" spans="1:13" hidden="1" x14ac:dyDescent="0.25">
      <c r="A93" s="28">
        <v>10</v>
      </c>
      <c r="B93" s="32">
        <v>9065.2348196599996</v>
      </c>
      <c r="C93" s="32">
        <f>B93-E93-K93</f>
        <v>3938.5355519099999</v>
      </c>
      <c r="D93" s="32">
        <f>+C93/B93*100</f>
        <v>43.446591624614072</v>
      </c>
      <c r="E93" s="32">
        <v>4935.1144597499997</v>
      </c>
      <c r="F93" s="32">
        <f>+E93/B93*100</f>
        <v>54.440006882635785</v>
      </c>
      <c r="G93" s="32">
        <v>2278.11485266</v>
      </c>
      <c r="H93" s="32">
        <f>+G93/B93*100</f>
        <v>25.13023543217431</v>
      </c>
      <c r="I93" s="32">
        <v>471.38590097000008</v>
      </c>
      <c r="J93" s="32">
        <f>+I93/B93*100</f>
        <v>5.1999303972545068</v>
      </c>
      <c r="K93" s="32">
        <v>191.58480800000001</v>
      </c>
      <c r="L93" s="32">
        <f>+K93/B93*100</f>
        <v>2.1134014927501412</v>
      </c>
      <c r="M93" s="31"/>
    </row>
    <row r="94" spans="1:13" hidden="1" x14ac:dyDescent="0.25">
      <c r="A94" s="28">
        <v>11</v>
      </c>
      <c r="B94" s="32">
        <v>9091.7448746400005</v>
      </c>
      <c r="C94" s="32">
        <f>B94-E94-K94</f>
        <v>3911.2637186900006</v>
      </c>
      <c r="D94" s="32">
        <f>+C94/B94*100</f>
        <v>43.019945814800174</v>
      </c>
      <c r="E94" s="32">
        <v>4988.8963479499998</v>
      </c>
      <c r="F94" s="32">
        <f>+E94/B94*100</f>
        <v>54.87281502878227</v>
      </c>
      <c r="G94" s="32">
        <v>2283.2681535000002</v>
      </c>
      <c r="H94" s="32">
        <f>+G94/B94*100</f>
        <v>25.113640835532237</v>
      </c>
      <c r="I94" s="32">
        <v>465.95960385000001</v>
      </c>
      <c r="J94" s="32">
        <f>+I94/B94*100</f>
        <v>5.1250844615066287</v>
      </c>
      <c r="K94" s="32">
        <v>191.58480800000001</v>
      </c>
      <c r="L94" s="32">
        <f>+K94/B94*100</f>
        <v>2.1072391564175526</v>
      </c>
      <c r="M94" s="31"/>
    </row>
    <row r="95" spans="1:13" ht="15.6" hidden="1" customHeight="1" x14ac:dyDescent="0.25">
      <c r="A95" s="28">
        <v>12</v>
      </c>
      <c r="B95" s="32">
        <v>9163.3597792399996</v>
      </c>
      <c r="C95" s="32">
        <f>B95-E95-K95</f>
        <v>3901.8549706899998</v>
      </c>
      <c r="D95" s="32">
        <f>+C95/B95*100</f>
        <v>42.58105176149283</v>
      </c>
      <c r="E95" s="32">
        <v>5069.9200005499997</v>
      </c>
      <c r="F95" s="32">
        <f>+E95/B95*100</f>
        <v>55.328177903001574</v>
      </c>
      <c r="G95" s="32">
        <v>2306.2661630700004</v>
      </c>
      <c r="H95" s="32">
        <f>+G95/B95*100</f>
        <v>25.168346748699634</v>
      </c>
      <c r="I95" s="32">
        <v>464.18420510999999</v>
      </c>
      <c r="J95" s="32">
        <f>+I95/B95*100</f>
        <v>5.0656551340658922</v>
      </c>
      <c r="K95" s="32">
        <v>191.58480800000001</v>
      </c>
      <c r="L95" s="32">
        <f>+K95/B95*100</f>
        <v>2.0907703355055851</v>
      </c>
    </row>
    <row r="96" spans="1:13" x14ac:dyDescent="0.25">
      <c r="A96" s="28">
        <v>2011</v>
      </c>
      <c r="B96" s="32">
        <v>9850.3003707400003</v>
      </c>
      <c r="C96" s="32">
        <v>3300.0444311000001</v>
      </c>
      <c r="D96" s="32">
        <v>33.501967522763834</v>
      </c>
      <c r="E96" s="32">
        <v>6298.76010864</v>
      </c>
      <c r="F96" s="32">
        <v>63.944853167627905</v>
      </c>
      <c r="G96" s="32">
        <v>3001.9660682050007</v>
      </c>
      <c r="H96" s="32">
        <v>30.4758835286104</v>
      </c>
      <c r="I96" s="32">
        <v>586.22559513499993</v>
      </c>
      <c r="J96" s="32">
        <v>5.9513474013073164</v>
      </c>
      <c r="K96" s="32">
        <v>251.49583100000001</v>
      </c>
      <c r="L96" s="32">
        <v>2.5531793096082658</v>
      </c>
    </row>
    <row r="97" spans="1:12" hidden="1" x14ac:dyDescent="0.25">
      <c r="A97" s="28">
        <v>1</v>
      </c>
      <c r="B97" s="29">
        <f>+C97+E97+K97</f>
        <v>9149.7656655300016</v>
      </c>
      <c r="C97" s="29">
        <v>3921.4227739600001</v>
      </c>
      <c r="D97" s="29">
        <f t="shared" ref="D97:D121" si="32">+C97/B97*100</f>
        <v>42.858177108657692</v>
      </c>
      <c r="E97" s="29">
        <v>5019.4863855700005</v>
      </c>
      <c r="F97" s="29">
        <f t="shared" ref="F97:F121" si="33">+E97/B97*100</f>
        <v>54.859179667081079</v>
      </c>
      <c r="G97" s="29">
        <v>2303.7025583899999</v>
      </c>
      <c r="H97" s="29">
        <f t="shared" ref="H97:H121" si="34">+G97/B97*100</f>
        <v>25.177721950505905</v>
      </c>
      <c r="I97" s="29">
        <v>452.61935452</v>
      </c>
      <c r="J97" s="29">
        <f t="shared" ref="J97:J121" si="35">+I97/B97*100</f>
        <v>4.946786301043284</v>
      </c>
      <c r="K97" s="29">
        <v>208.85650600000002</v>
      </c>
      <c r="L97" s="29">
        <f t="shared" ref="L97:L121" si="36">+K97/B97*100</f>
        <v>2.2826432242612191</v>
      </c>
    </row>
    <row r="98" spans="1:12" hidden="1" x14ac:dyDescent="0.25">
      <c r="A98" s="28">
        <v>2</v>
      </c>
      <c r="B98" s="29">
        <f>+C98+E98+K98</f>
        <v>9152.8044223100005</v>
      </c>
      <c r="C98" s="29">
        <v>3941.2755485500002</v>
      </c>
      <c r="D98" s="29">
        <f t="shared" si="32"/>
        <v>43.060851807814487</v>
      </c>
      <c r="E98" s="29">
        <v>5002.6723677600003</v>
      </c>
      <c r="F98" s="29">
        <f t="shared" si="33"/>
        <v>54.657262811887087</v>
      </c>
      <c r="G98" s="29">
        <v>2511.8289399499999</v>
      </c>
      <c r="H98" s="29">
        <f t="shared" si="34"/>
        <v>27.44327119923382</v>
      </c>
      <c r="I98" s="29">
        <v>495.16522669000005</v>
      </c>
      <c r="J98" s="29">
        <f t="shared" si="35"/>
        <v>5.4099836928999885</v>
      </c>
      <c r="K98" s="29">
        <v>208.856506</v>
      </c>
      <c r="L98" s="29">
        <f t="shared" si="36"/>
        <v>2.2818853802984291</v>
      </c>
    </row>
    <row r="99" spans="1:12" hidden="1" x14ac:dyDescent="0.25">
      <c r="A99" s="28">
        <v>3</v>
      </c>
      <c r="B99" s="29">
        <f>+C99+E99+K99</f>
        <v>8365.9867119600003</v>
      </c>
      <c r="C99" s="29">
        <v>3020.5550350200001</v>
      </c>
      <c r="D99" s="29">
        <f t="shared" si="32"/>
        <v>36.105185664493348</v>
      </c>
      <c r="E99" s="29">
        <v>5136.5751709400001</v>
      </c>
      <c r="F99" s="29">
        <f t="shared" si="33"/>
        <v>61.398318546176526</v>
      </c>
      <c r="G99" s="29">
        <v>2498.8583513599997</v>
      </c>
      <c r="H99" s="29">
        <f t="shared" si="34"/>
        <v>29.869260344241717</v>
      </c>
      <c r="I99" s="29">
        <v>507.07663307999997</v>
      </c>
      <c r="J99" s="29">
        <f t="shared" si="35"/>
        <v>6.0611694775355556</v>
      </c>
      <c r="K99" s="29">
        <v>208.85650600000002</v>
      </c>
      <c r="L99" s="29">
        <f t="shared" si="36"/>
        <v>2.4964957893301354</v>
      </c>
    </row>
    <row r="100" spans="1:12" hidden="1" x14ac:dyDescent="0.25">
      <c r="A100" s="28">
        <v>4</v>
      </c>
      <c r="B100" s="29">
        <f>+C100+E100+K100</f>
        <v>8569.6254799500002</v>
      </c>
      <c r="C100" s="29">
        <v>3071.54903534</v>
      </c>
      <c r="D100" s="29">
        <f t="shared" si="32"/>
        <v>35.842278551453347</v>
      </c>
      <c r="E100" s="29">
        <v>5279.0042403799998</v>
      </c>
      <c r="F100" s="29">
        <f t="shared" si="33"/>
        <v>61.601341304016941</v>
      </c>
      <c r="G100" s="29">
        <v>2558.8135245599992</v>
      </c>
      <c r="H100" s="29">
        <f t="shared" si="34"/>
        <v>29.85910563474156</v>
      </c>
      <c r="I100" s="29">
        <v>517.26029114999994</v>
      </c>
      <c r="J100" s="29">
        <f t="shared" si="35"/>
        <v>6.0359731281164217</v>
      </c>
      <c r="K100" s="29">
        <v>219.07220423000001</v>
      </c>
      <c r="L100" s="29">
        <f t="shared" si="36"/>
        <v>2.5563801445297023</v>
      </c>
    </row>
    <row r="101" spans="1:12" hidden="1" x14ac:dyDescent="0.25">
      <c r="A101" s="28">
        <v>5</v>
      </c>
      <c r="B101" s="29">
        <f t="shared" ref="B101:B106" si="37">+C101+E101+K101</f>
        <v>8680.4269249299996</v>
      </c>
      <c r="C101" s="29">
        <v>3103.22113657</v>
      </c>
      <c r="D101" s="29">
        <f t="shared" si="32"/>
        <v>35.749637240279228</v>
      </c>
      <c r="E101" s="29">
        <v>5358.1335841299997</v>
      </c>
      <c r="F101" s="29">
        <f t="shared" si="33"/>
        <v>61.726613569449619</v>
      </c>
      <c r="G101" s="29">
        <v>2615.6153205099999</v>
      </c>
      <c r="H101" s="29">
        <f t="shared" si="34"/>
        <v>30.132335000689984</v>
      </c>
      <c r="I101" s="29">
        <v>522.26350820999994</v>
      </c>
      <c r="J101" s="29">
        <f t="shared" si="35"/>
        <v>6.0165647695284479</v>
      </c>
      <c r="K101" s="29">
        <v>219.07220423000001</v>
      </c>
      <c r="L101" s="29">
        <f t="shared" si="36"/>
        <v>2.5237491902711531</v>
      </c>
    </row>
    <row r="102" spans="1:12" hidden="1" x14ac:dyDescent="0.25">
      <c r="A102" s="28">
        <v>6</v>
      </c>
      <c r="B102" s="29">
        <f t="shared" si="37"/>
        <v>8885.8892618499995</v>
      </c>
      <c r="C102" s="29">
        <v>3153.8894439300002</v>
      </c>
      <c r="D102" s="29">
        <f t="shared" si="32"/>
        <v>35.493233721363929</v>
      </c>
      <c r="E102" s="29">
        <v>5512.9276136899998</v>
      </c>
      <c r="F102" s="29">
        <f t="shared" si="33"/>
        <v>62.041372013927564</v>
      </c>
      <c r="G102" s="29">
        <v>2715.63766923</v>
      </c>
      <c r="H102" s="29">
        <f t="shared" si="34"/>
        <v>30.561236914003782</v>
      </c>
      <c r="I102" s="29">
        <v>531.2764009199999</v>
      </c>
      <c r="J102" s="29">
        <f t="shared" si="35"/>
        <v>5.9788771305190753</v>
      </c>
      <c r="K102" s="29">
        <v>219.07220423000001</v>
      </c>
      <c r="L102" s="29">
        <f t="shared" si="36"/>
        <v>2.4653942647085185</v>
      </c>
    </row>
    <row r="103" spans="1:12" hidden="1" x14ac:dyDescent="0.25">
      <c r="A103" s="28">
        <v>7</v>
      </c>
      <c r="B103" s="29">
        <f t="shared" si="37"/>
        <v>9050.1703139700003</v>
      </c>
      <c r="C103" s="29">
        <v>3170.2912026700001</v>
      </c>
      <c r="D103" s="29">
        <f t="shared" si="32"/>
        <v>35.030182777624454</v>
      </c>
      <c r="E103" s="29">
        <v>5638.8410782999999</v>
      </c>
      <c r="F103" s="29">
        <f t="shared" si="33"/>
        <v>62.306463665062594</v>
      </c>
      <c r="G103" s="29">
        <v>2752.9903849599996</v>
      </c>
      <c r="H103" s="29">
        <f t="shared" si="34"/>
        <v>30.419210793308892</v>
      </c>
      <c r="I103" s="29">
        <v>540.28259676000005</v>
      </c>
      <c r="J103" s="29">
        <f t="shared" si="35"/>
        <v>5.9698610967134007</v>
      </c>
      <c r="K103" s="29">
        <v>241.03803300000001</v>
      </c>
      <c r="L103" s="29">
        <f t="shared" si="36"/>
        <v>2.6633535573129437</v>
      </c>
    </row>
    <row r="104" spans="1:12" hidden="1" x14ac:dyDescent="0.25">
      <c r="A104" s="28">
        <v>8</v>
      </c>
      <c r="B104" s="29">
        <f t="shared" si="37"/>
        <v>9458.3536229800011</v>
      </c>
      <c r="C104" s="29">
        <v>3218.7447350100001</v>
      </c>
      <c r="D104" s="29">
        <f t="shared" si="32"/>
        <v>34.030708337968491</v>
      </c>
      <c r="E104" s="29">
        <v>5998.5708549700003</v>
      </c>
      <c r="F104" s="29">
        <f t="shared" si="33"/>
        <v>63.420877396631504</v>
      </c>
      <c r="G104" s="29">
        <v>2822.2134690899998</v>
      </c>
      <c r="H104" s="29">
        <f t="shared" si="34"/>
        <v>29.838316281949474</v>
      </c>
      <c r="I104" s="29">
        <v>543.56001016000005</v>
      </c>
      <c r="J104" s="29">
        <f t="shared" si="35"/>
        <v>5.746877647282794</v>
      </c>
      <c r="K104" s="29">
        <v>241.03803300000001</v>
      </c>
      <c r="L104" s="29">
        <f t="shared" si="36"/>
        <v>2.5484142653999995</v>
      </c>
    </row>
    <row r="105" spans="1:12" hidden="1" x14ac:dyDescent="0.25">
      <c r="A105" s="28">
        <v>9</v>
      </c>
      <c r="B105" s="29">
        <f t="shared" si="37"/>
        <v>9597.6519703199992</v>
      </c>
      <c r="C105" s="29">
        <v>3215.5912394799998</v>
      </c>
      <c r="D105" s="29">
        <f t="shared" si="32"/>
        <v>33.503936686014121</v>
      </c>
      <c r="E105" s="29">
        <v>6141.0226978399996</v>
      </c>
      <c r="F105" s="29">
        <f t="shared" si="33"/>
        <v>63.984636209258682</v>
      </c>
      <c r="G105" s="29">
        <v>2876.5179329099992</v>
      </c>
      <c r="H105" s="29">
        <f t="shared" si="34"/>
        <v>29.971058981982363</v>
      </c>
      <c r="I105" s="29">
        <v>557.2900727</v>
      </c>
      <c r="J105" s="29">
        <f t="shared" si="35"/>
        <v>5.806525121179396</v>
      </c>
      <c r="K105" s="29">
        <v>241.03803300000001</v>
      </c>
      <c r="L105" s="29">
        <f t="shared" si="36"/>
        <v>2.5114271047271939</v>
      </c>
    </row>
    <row r="106" spans="1:12" hidden="1" x14ac:dyDescent="0.25">
      <c r="A106" s="28">
        <v>10</v>
      </c>
      <c r="B106" s="29">
        <f t="shared" si="37"/>
        <v>9706.1501323600005</v>
      </c>
      <c r="C106" s="29">
        <v>3270.9263220799999</v>
      </c>
      <c r="D106" s="29">
        <f t="shared" si="32"/>
        <v>33.699523265922231</v>
      </c>
      <c r="E106" s="29">
        <v>6183.72797928</v>
      </c>
      <c r="F106" s="29">
        <f t="shared" si="33"/>
        <v>63.70937905301551</v>
      </c>
      <c r="G106" s="29">
        <v>2900.8982134824996</v>
      </c>
      <c r="H106" s="29">
        <f t="shared" si="34"/>
        <v>29.887217629273998</v>
      </c>
      <c r="I106" s="29">
        <v>563.97646214249994</v>
      </c>
      <c r="J106" s="29">
        <f t="shared" si="35"/>
        <v>5.8105062712992668</v>
      </c>
      <c r="K106" s="29">
        <v>251.49583100000001</v>
      </c>
      <c r="L106" s="29">
        <f t="shared" si="36"/>
        <v>2.5910976810622448</v>
      </c>
    </row>
    <row r="107" spans="1:12" hidden="1" x14ac:dyDescent="0.25">
      <c r="A107" s="28">
        <v>11</v>
      </c>
      <c r="B107" s="29">
        <f>+C107+E107+K107</f>
        <v>9782.7863418199995</v>
      </c>
      <c r="C107" s="29">
        <v>3272.2835221300002</v>
      </c>
      <c r="D107" s="29">
        <f t="shared" si="32"/>
        <v>33.449401916726529</v>
      </c>
      <c r="E107" s="29">
        <v>6259.0069886900001</v>
      </c>
      <c r="F107" s="29">
        <f t="shared" si="33"/>
        <v>63.979798494971199</v>
      </c>
      <c r="G107" s="29">
        <v>2941.7016406700009</v>
      </c>
      <c r="H107" s="29">
        <f t="shared" si="34"/>
        <v>30.070181826364244</v>
      </c>
      <c r="I107" s="29">
        <v>566.2459839899999</v>
      </c>
      <c r="J107" s="29">
        <f t="shared" si="35"/>
        <v>5.7881871708613328</v>
      </c>
      <c r="K107" s="29">
        <v>251.49583100000001</v>
      </c>
      <c r="L107" s="29">
        <f t="shared" si="36"/>
        <v>2.5707995883022776</v>
      </c>
    </row>
    <row r="108" spans="1:12" hidden="1" x14ac:dyDescent="0.25">
      <c r="A108" s="28">
        <v>12</v>
      </c>
      <c r="B108" s="29">
        <f>+C108+E108+K108</f>
        <v>9850.3003707400003</v>
      </c>
      <c r="C108" s="29">
        <v>3300.0444311000001</v>
      </c>
      <c r="D108" s="29">
        <f t="shared" si="32"/>
        <v>33.501967522763834</v>
      </c>
      <c r="E108" s="29">
        <v>6298.76010864</v>
      </c>
      <c r="F108" s="29">
        <f t="shared" si="33"/>
        <v>63.944853167627905</v>
      </c>
      <c r="G108" s="29">
        <v>3001.9660682050007</v>
      </c>
      <c r="H108" s="29">
        <f t="shared" si="34"/>
        <v>30.4758835286104</v>
      </c>
      <c r="I108" s="29">
        <v>586.22559513499993</v>
      </c>
      <c r="J108" s="29">
        <f t="shared" si="35"/>
        <v>5.9513474013073164</v>
      </c>
      <c r="K108" s="29">
        <v>251.49583100000001</v>
      </c>
      <c r="L108" s="29">
        <f t="shared" si="36"/>
        <v>2.5531793096082658</v>
      </c>
    </row>
    <row r="109" spans="1:12" x14ac:dyDescent="0.25">
      <c r="A109" s="28">
        <v>2012</v>
      </c>
      <c r="B109" s="32">
        <f t="shared" ref="B109" si="38">+C109+E109+K109</f>
        <v>12243.721763699999</v>
      </c>
      <c r="C109" s="32">
        <v>4137.1396598700003</v>
      </c>
      <c r="D109" s="32">
        <f t="shared" si="32"/>
        <v>33.789886275721564</v>
      </c>
      <c r="E109" s="32">
        <v>7785.4661328299999</v>
      </c>
      <c r="F109" s="32">
        <f t="shared" si="33"/>
        <v>63.587414701894254</v>
      </c>
      <c r="G109" s="32">
        <v>3393.9917030785491</v>
      </c>
      <c r="H109" s="32">
        <f t="shared" si="34"/>
        <v>27.720261604939473</v>
      </c>
      <c r="I109" s="32">
        <v>759.27575881855</v>
      </c>
      <c r="J109" s="32">
        <f t="shared" si="35"/>
        <v>6.2013477067866676</v>
      </c>
      <c r="K109" s="32">
        <v>321.115971</v>
      </c>
      <c r="L109" s="32">
        <f t="shared" si="36"/>
        <v>2.6226990223841886</v>
      </c>
    </row>
    <row r="110" spans="1:12" hidden="1" x14ac:dyDescent="0.25">
      <c r="A110" s="28">
        <v>1</v>
      </c>
      <c r="B110" s="29">
        <f>+C110+E110+K110</f>
        <v>9984.5625328200003</v>
      </c>
      <c r="C110" s="29">
        <v>3353.4214085200001</v>
      </c>
      <c r="D110" s="29">
        <f t="shared" si="32"/>
        <v>33.586062458891455</v>
      </c>
      <c r="E110" s="29">
        <v>6361.3041443000002</v>
      </c>
      <c r="F110" s="29">
        <f t="shared" si="33"/>
        <v>63.711395701012641</v>
      </c>
      <c r="G110" s="29">
        <v>3022.4392611999997</v>
      </c>
      <c r="H110" s="29">
        <f t="shared" si="34"/>
        <v>30.271123559645368</v>
      </c>
      <c r="I110" s="29">
        <v>576.93037689999983</v>
      </c>
      <c r="J110" s="29">
        <f t="shared" si="35"/>
        <v>5.7782238831554888</v>
      </c>
      <c r="K110" s="29">
        <v>269.83698000000004</v>
      </c>
      <c r="L110" s="29">
        <f t="shared" si="36"/>
        <v>2.7025418400959058</v>
      </c>
    </row>
    <row r="111" spans="1:12" hidden="1" x14ac:dyDescent="0.25">
      <c r="A111" s="28">
        <v>2</v>
      </c>
      <c r="B111" s="29">
        <f t="shared" ref="B111:B121" si="39">+C111+E111+K111</f>
        <v>10106.91377657</v>
      </c>
      <c r="C111" s="29">
        <v>3396.4752936700002</v>
      </c>
      <c r="D111" s="29">
        <f t="shared" si="32"/>
        <v>33.60546422730706</v>
      </c>
      <c r="E111" s="29">
        <v>6440.6015029</v>
      </c>
      <c r="F111" s="29">
        <f t="shared" si="33"/>
        <v>63.724710087373062</v>
      </c>
      <c r="G111" s="29">
        <v>2941.1277830200002</v>
      </c>
      <c r="H111" s="29">
        <f t="shared" si="34"/>
        <v>29.100157061180905</v>
      </c>
      <c r="I111" s="29">
        <v>590.86427426999978</v>
      </c>
      <c r="J111" s="29">
        <f t="shared" si="35"/>
        <v>5.8461394579198869</v>
      </c>
      <c r="K111" s="29">
        <v>269.83698000000004</v>
      </c>
      <c r="L111" s="29">
        <f t="shared" si="36"/>
        <v>2.6698256853198865</v>
      </c>
    </row>
    <row r="112" spans="1:12" hidden="1" x14ac:dyDescent="0.25">
      <c r="A112" s="28">
        <v>3</v>
      </c>
      <c r="B112" s="29">
        <f t="shared" si="39"/>
        <v>10163.207416879999</v>
      </c>
      <c r="C112" s="29">
        <v>3430.8989471300001</v>
      </c>
      <c r="D112" s="29">
        <f t="shared" si="32"/>
        <v>33.758033329435392</v>
      </c>
      <c r="E112" s="29">
        <v>6462.4714897499998</v>
      </c>
      <c r="F112" s="29">
        <f t="shared" si="33"/>
        <v>63.586929053681686</v>
      </c>
      <c r="G112" s="29">
        <v>3077.3752740999998</v>
      </c>
      <c r="H112" s="29">
        <f t="shared" si="34"/>
        <v>30.279567737531455</v>
      </c>
      <c r="I112" s="29">
        <v>600.95631922999985</v>
      </c>
      <c r="J112" s="29">
        <f t="shared" si="35"/>
        <v>5.9130577049118944</v>
      </c>
      <c r="K112" s="29">
        <v>269.83697999999998</v>
      </c>
      <c r="L112" s="29">
        <f t="shared" si="36"/>
        <v>2.6550376168829306</v>
      </c>
    </row>
    <row r="113" spans="1:12" hidden="1" x14ac:dyDescent="0.25">
      <c r="A113" s="28">
        <v>4</v>
      </c>
      <c r="B113" s="29">
        <f t="shared" si="39"/>
        <v>10363.272338589999</v>
      </c>
      <c r="C113" s="29">
        <v>3560.5985937800001</v>
      </c>
      <c r="D113" s="29">
        <f t="shared" si="32"/>
        <v>34.357859925395402</v>
      </c>
      <c r="E113" s="29">
        <v>6524.5424448100002</v>
      </c>
      <c r="F113" s="29">
        <f t="shared" si="33"/>
        <v>62.958322734744542</v>
      </c>
      <c r="G113" s="29">
        <v>3118.85</v>
      </c>
      <c r="H113" s="29">
        <f t="shared" si="34"/>
        <v>30.095223768135991</v>
      </c>
      <c r="I113" s="29">
        <v>628.87</v>
      </c>
      <c r="J113" s="29">
        <f t="shared" si="35"/>
        <v>6.0682570085344532</v>
      </c>
      <c r="K113" s="29">
        <v>278.13130000000001</v>
      </c>
      <c r="L113" s="29">
        <f t="shared" si="36"/>
        <v>2.6838173398600644</v>
      </c>
    </row>
    <row r="114" spans="1:12" hidden="1" x14ac:dyDescent="0.25">
      <c r="A114" s="28">
        <v>5</v>
      </c>
      <c r="B114" s="29">
        <f t="shared" si="39"/>
        <v>10511.52051213</v>
      </c>
      <c r="C114" s="29">
        <v>3570.3696697999999</v>
      </c>
      <c r="D114" s="29">
        <f t="shared" si="32"/>
        <v>33.966253176026186</v>
      </c>
      <c r="E114" s="29">
        <v>6663.01951233</v>
      </c>
      <c r="F114" s="29">
        <f t="shared" si="33"/>
        <v>63.387780146945083</v>
      </c>
      <c r="G114" s="29">
        <v>3156.6288060299999</v>
      </c>
      <c r="H114" s="29">
        <f t="shared" si="34"/>
        <v>30.030182620938035</v>
      </c>
      <c r="I114" s="29">
        <v>636.52221122999993</v>
      </c>
      <c r="J114" s="29">
        <f t="shared" si="35"/>
        <v>6.0554722839143125</v>
      </c>
      <c r="K114" s="29">
        <v>278.13132999999999</v>
      </c>
      <c r="L114" s="29">
        <f t="shared" si="36"/>
        <v>2.6459666770287344</v>
      </c>
    </row>
    <row r="115" spans="1:12" hidden="1" x14ac:dyDescent="0.25">
      <c r="A115" s="28">
        <v>6</v>
      </c>
      <c r="B115" s="29">
        <f t="shared" si="39"/>
        <v>10734.81067669</v>
      </c>
      <c r="C115" s="29">
        <v>3697.0395606799998</v>
      </c>
      <c r="D115" s="29">
        <f t="shared" si="32"/>
        <v>34.439727648927246</v>
      </c>
      <c r="E115" s="29">
        <v>6759.6397860099996</v>
      </c>
      <c r="F115" s="29">
        <f t="shared" si="33"/>
        <v>62.969343285095412</v>
      </c>
      <c r="G115" s="29">
        <v>3072.2425172399999</v>
      </c>
      <c r="H115" s="29">
        <f t="shared" si="34"/>
        <v>28.619438290711457</v>
      </c>
      <c r="I115" s="29">
        <v>643.40683449999983</v>
      </c>
      <c r="J115" s="29">
        <f t="shared" si="35"/>
        <v>5.9936486434466829</v>
      </c>
      <c r="K115" s="29">
        <v>278.13132999999999</v>
      </c>
      <c r="L115" s="29">
        <f t="shared" si="36"/>
        <v>2.5909290659773401</v>
      </c>
    </row>
    <row r="116" spans="1:12" hidden="1" x14ac:dyDescent="0.25">
      <c r="A116" s="28">
        <v>7</v>
      </c>
      <c r="B116" s="29">
        <f t="shared" si="39"/>
        <v>10726.412785960001</v>
      </c>
      <c r="C116" s="29">
        <v>3734.6016091900001</v>
      </c>
      <c r="D116" s="29">
        <f t="shared" si="32"/>
        <v>34.816873858129796</v>
      </c>
      <c r="E116" s="29">
        <v>6680.6571947700004</v>
      </c>
      <c r="F116" s="29">
        <f t="shared" si="33"/>
        <v>62.282305632638298</v>
      </c>
      <c r="G116" s="29">
        <v>3060.3690584400001</v>
      </c>
      <c r="H116" s="29">
        <f t="shared" si="34"/>
        <v>28.531151275902538</v>
      </c>
      <c r="I116" s="29">
        <v>660.87694880999993</v>
      </c>
      <c r="J116" s="29">
        <f t="shared" si="35"/>
        <v>6.1612112268794457</v>
      </c>
      <c r="K116" s="29">
        <v>311.15398200000004</v>
      </c>
      <c r="L116" s="29">
        <f t="shared" si="36"/>
        <v>2.9008205092318953</v>
      </c>
    </row>
    <row r="117" spans="1:12" hidden="1" x14ac:dyDescent="0.25">
      <c r="A117" s="28">
        <v>8</v>
      </c>
      <c r="B117" s="29">
        <f t="shared" si="39"/>
        <v>11057.8023435</v>
      </c>
      <c r="C117" s="29">
        <v>3792.8978238200002</v>
      </c>
      <c r="D117" s="29">
        <f t="shared" si="32"/>
        <v>34.300647687463346</v>
      </c>
      <c r="E117" s="29">
        <v>6953.75053768</v>
      </c>
      <c r="F117" s="29">
        <f t="shared" si="33"/>
        <v>62.885466041700013</v>
      </c>
      <c r="G117" s="29">
        <v>3140.0001941800006</v>
      </c>
      <c r="H117" s="29">
        <f t="shared" si="34"/>
        <v>28.396240922372396</v>
      </c>
      <c r="I117" s="29">
        <v>673.54672918999995</v>
      </c>
      <c r="J117" s="29">
        <f t="shared" si="35"/>
        <v>6.0911445897378007</v>
      </c>
      <c r="K117" s="29">
        <v>311.15398200000004</v>
      </c>
      <c r="L117" s="29">
        <f t="shared" si="36"/>
        <v>2.8138862708366519</v>
      </c>
    </row>
    <row r="118" spans="1:12" hidden="1" x14ac:dyDescent="0.25">
      <c r="A118" s="28">
        <v>9</v>
      </c>
      <c r="B118" s="29">
        <f t="shared" si="39"/>
        <v>11380.82251559</v>
      </c>
      <c r="C118" s="29">
        <v>3885.5878041199999</v>
      </c>
      <c r="D118" s="29">
        <f t="shared" si="32"/>
        <v>34.141537650704365</v>
      </c>
      <c r="E118" s="29">
        <v>7184.0807294699998</v>
      </c>
      <c r="F118" s="29">
        <f t="shared" si="33"/>
        <v>63.124442188856733</v>
      </c>
      <c r="G118" s="29">
        <v>3199.8205267000003</v>
      </c>
      <c r="H118" s="29">
        <f t="shared" si="34"/>
        <v>28.115898673551332</v>
      </c>
      <c r="I118" s="29">
        <v>686.26143812999999</v>
      </c>
      <c r="J118" s="29">
        <f t="shared" si="35"/>
        <v>6.0299810245694099</v>
      </c>
      <c r="K118" s="29">
        <v>311.15398200000004</v>
      </c>
      <c r="L118" s="29">
        <f t="shared" si="36"/>
        <v>2.7340201604388987</v>
      </c>
    </row>
    <row r="119" spans="1:12" hidden="1" x14ac:dyDescent="0.25">
      <c r="A119" s="28">
        <v>10</v>
      </c>
      <c r="B119" s="29">
        <f t="shared" si="39"/>
        <v>11643.488717519998</v>
      </c>
      <c r="C119" s="29">
        <v>3954.4920864199999</v>
      </c>
      <c r="D119" s="29">
        <f t="shared" si="32"/>
        <v>33.963120353006069</v>
      </c>
      <c r="E119" s="29">
        <v>7367.8806600999997</v>
      </c>
      <c r="F119" s="29">
        <f t="shared" si="33"/>
        <v>63.278977966573912</v>
      </c>
      <c r="G119" s="29">
        <v>3270.34470676</v>
      </c>
      <c r="H119" s="29">
        <f t="shared" si="34"/>
        <v>28.087326626074717</v>
      </c>
      <c r="I119" s="29">
        <v>697.06237891000001</v>
      </c>
      <c r="J119" s="29">
        <f t="shared" si="35"/>
        <v>5.9867140839079251</v>
      </c>
      <c r="K119" s="29">
        <v>321.115971</v>
      </c>
      <c r="L119" s="29">
        <f t="shared" si="36"/>
        <v>2.7579016804200247</v>
      </c>
    </row>
    <row r="120" spans="1:12" hidden="1" x14ac:dyDescent="0.25">
      <c r="A120" s="28">
        <v>11</v>
      </c>
      <c r="B120" s="29">
        <f t="shared" si="39"/>
        <v>11730.50687651</v>
      </c>
      <c r="C120" s="29">
        <v>3996.9803884399998</v>
      </c>
      <c r="D120" s="29">
        <f t="shared" si="32"/>
        <v>34.073381743152439</v>
      </c>
      <c r="E120" s="29">
        <v>7412.4105170700004</v>
      </c>
      <c r="F120" s="29">
        <f t="shared" si="33"/>
        <v>63.189174987085487</v>
      </c>
      <c r="G120" s="29">
        <v>3347.5757916999996</v>
      </c>
      <c r="H120" s="29">
        <f t="shared" si="34"/>
        <v>28.537349894090454</v>
      </c>
      <c r="I120" s="29">
        <v>728.16078690999996</v>
      </c>
      <c r="J120" s="29">
        <f t="shared" si="35"/>
        <v>6.207411108279735</v>
      </c>
      <c r="K120" s="29">
        <v>321.115971</v>
      </c>
      <c r="L120" s="29">
        <f t="shared" si="36"/>
        <v>2.7374432697620716</v>
      </c>
    </row>
    <row r="121" spans="1:12" hidden="1" x14ac:dyDescent="0.25">
      <c r="A121" s="28">
        <v>12</v>
      </c>
      <c r="B121" s="29">
        <f t="shared" si="39"/>
        <v>12243.721763699999</v>
      </c>
      <c r="C121" s="29">
        <v>4137.1396598700003</v>
      </c>
      <c r="D121" s="29">
        <f t="shared" si="32"/>
        <v>33.789886275721564</v>
      </c>
      <c r="E121" s="29">
        <v>7785.4661328299999</v>
      </c>
      <c r="F121" s="29">
        <f t="shared" si="33"/>
        <v>63.587414701894254</v>
      </c>
      <c r="G121" s="29">
        <v>3393.9917030785491</v>
      </c>
      <c r="H121" s="29">
        <f t="shared" si="34"/>
        <v>27.720261604939473</v>
      </c>
      <c r="I121" s="29">
        <v>759.27575881855</v>
      </c>
      <c r="J121" s="29">
        <f t="shared" si="35"/>
        <v>6.2013477067866676</v>
      </c>
      <c r="K121" s="29">
        <v>321.115971</v>
      </c>
      <c r="L121" s="29">
        <f t="shared" si="36"/>
        <v>2.6226990223841886</v>
      </c>
    </row>
    <row r="122" spans="1:12" x14ac:dyDescent="0.25">
      <c r="A122" s="28">
        <v>2013</v>
      </c>
      <c r="B122" s="32">
        <v>15422.937717560002</v>
      </c>
      <c r="C122" s="32">
        <v>5300.3902090399997</v>
      </c>
      <c r="D122" s="32">
        <v>34.366929998071413</v>
      </c>
      <c r="E122" s="32">
        <v>9689.4223595200019</v>
      </c>
      <c r="F122" s="32">
        <v>62.824751917969394</v>
      </c>
      <c r="G122" s="32">
        <v>4612.5328124099997</v>
      </c>
      <c r="H122" s="32">
        <v>29.90696647343869</v>
      </c>
      <c r="I122" s="32">
        <v>1034.7493456899999</v>
      </c>
      <c r="J122" s="32">
        <v>6.709158557463871</v>
      </c>
      <c r="K122" s="32">
        <v>433.12514900000002</v>
      </c>
      <c r="L122" s="32">
        <v>2.8083180839591884</v>
      </c>
    </row>
    <row r="123" spans="1:12" x14ac:dyDescent="0.25">
      <c r="A123" s="28">
        <v>1</v>
      </c>
      <c r="B123" s="29">
        <f t="shared" ref="B123:B128" si="40">+C123+E123+K123</f>
        <v>12479.272292869999</v>
      </c>
      <c r="C123" s="29">
        <v>4206.3283653099998</v>
      </c>
      <c r="D123" s="29">
        <f t="shared" ref="D123:D134" si="41">+C123/B123*100</f>
        <v>33.706519631864076</v>
      </c>
      <c r="E123" s="29">
        <v>7925.2891625599996</v>
      </c>
      <c r="F123" s="29">
        <f t="shared" ref="F123:F134" si="42">+E123/B123*100</f>
        <v>63.507622692775875</v>
      </c>
      <c r="G123" s="29">
        <v>3541.5680367199998</v>
      </c>
      <c r="H123" s="29">
        <f t="shared" ref="H123:H134" si="43">+G123/B123*100</f>
        <v>28.379603823080824</v>
      </c>
      <c r="I123" s="29">
        <v>770.51050643999997</v>
      </c>
      <c r="J123" s="29">
        <f>+I123/B123*100</f>
        <v>6.1743224152599767</v>
      </c>
      <c r="K123" s="29">
        <v>347.654765</v>
      </c>
      <c r="L123" s="29">
        <f t="shared" ref="L123:L134" si="44">+K123/B123*100</f>
        <v>2.7858576753600586</v>
      </c>
    </row>
    <row r="124" spans="1:12" x14ac:dyDescent="0.25">
      <c r="A124" s="28">
        <v>2</v>
      </c>
      <c r="B124" s="29">
        <f t="shared" si="40"/>
        <v>12207.917385979999</v>
      </c>
      <c r="C124" s="29">
        <v>4217.4409984799995</v>
      </c>
      <c r="D124" s="29">
        <f t="shared" si="41"/>
        <v>34.546768831540888</v>
      </c>
      <c r="E124" s="29">
        <v>7642.8216224999996</v>
      </c>
      <c r="F124" s="29">
        <f t="shared" si="42"/>
        <v>62.605450060444248</v>
      </c>
      <c r="G124" s="29">
        <v>3603.4586643299999</v>
      </c>
      <c r="H124" s="29">
        <f t="shared" si="43"/>
        <v>29.517390644110503</v>
      </c>
      <c r="I124" s="29">
        <v>790.16024533999996</v>
      </c>
      <c r="J124" s="29">
        <f>+I124/B124*100</f>
        <v>6.4725228747652546</v>
      </c>
      <c r="K124" s="29">
        <v>347.654765</v>
      </c>
      <c r="L124" s="29">
        <f t="shared" si="44"/>
        <v>2.8477811080148601</v>
      </c>
    </row>
    <row r="125" spans="1:12" x14ac:dyDescent="0.25">
      <c r="A125" s="28">
        <v>3</v>
      </c>
      <c r="B125" s="29">
        <f t="shared" si="40"/>
        <v>12451.11375792</v>
      </c>
      <c r="C125" s="29">
        <v>4296.4936016800002</v>
      </c>
      <c r="D125" s="29">
        <f t="shared" si="41"/>
        <v>34.506901833958857</v>
      </c>
      <c r="E125" s="29">
        <v>7806.9653912399999</v>
      </c>
      <c r="F125" s="29">
        <f t="shared" si="42"/>
        <v>62.700940197209952</v>
      </c>
      <c r="G125" s="29">
        <v>3724.4867074200001</v>
      </c>
      <c r="H125" s="29">
        <f t="shared" si="43"/>
        <v>29.912879922496089</v>
      </c>
      <c r="I125" s="29">
        <v>808.40897232999998</v>
      </c>
      <c r="J125" s="29">
        <f>+I125/B125*100</f>
        <v>6.4926639339053587</v>
      </c>
      <c r="K125" s="29">
        <v>347.654765</v>
      </c>
      <c r="L125" s="29">
        <f t="shared" si="44"/>
        <v>2.7921579688311904</v>
      </c>
    </row>
    <row r="126" spans="1:12" x14ac:dyDescent="0.25">
      <c r="A126" s="28">
        <v>4</v>
      </c>
      <c r="B126" s="29">
        <f t="shared" si="40"/>
        <v>13019.48671463</v>
      </c>
      <c r="C126" s="29">
        <v>4445.31613681</v>
      </c>
      <c r="D126" s="29">
        <f t="shared" si="41"/>
        <v>34.143559068383226</v>
      </c>
      <c r="E126" s="29">
        <v>8220.5139338200006</v>
      </c>
      <c r="F126" s="29">
        <f t="shared" si="42"/>
        <v>63.140076978477246</v>
      </c>
      <c r="G126" s="29">
        <v>3855.39926186</v>
      </c>
      <c r="H126" s="29">
        <f t="shared" si="43"/>
        <v>29.612528868190225</v>
      </c>
      <c r="I126" s="29">
        <v>836.25167277000003</v>
      </c>
      <c r="J126" s="29">
        <f>+I126/B126*100</f>
        <v>6.4230771235420816</v>
      </c>
      <c r="K126" s="29">
        <v>353.65664400000003</v>
      </c>
      <c r="L126" s="29">
        <f t="shared" si="44"/>
        <v>2.7163639531395347</v>
      </c>
    </row>
    <row r="127" spans="1:12" x14ac:dyDescent="0.25">
      <c r="A127" s="28">
        <v>5</v>
      </c>
      <c r="B127" s="29">
        <f t="shared" si="40"/>
        <v>13406.32168666</v>
      </c>
      <c r="C127" s="29">
        <v>4570.5401277999999</v>
      </c>
      <c r="D127" s="29">
        <f t="shared" si="41"/>
        <v>34.092424712946652</v>
      </c>
      <c r="E127" s="29">
        <v>8482.12491486</v>
      </c>
      <c r="F127" s="29">
        <f t="shared" si="42"/>
        <v>63.269591116108778</v>
      </c>
      <c r="G127" s="29">
        <v>3977.69121718</v>
      </c>
      <c r="H127" s="29">
        <f t="shared" si="43"/>
        <v>29.670265343088204</v>
      </c>
      <c r="I127" s="29">
        <v>870.91028359999996</v>
      </c>
      <c r="J127" s="29">
        <f>+I127/B127*100</f>
        <v>6.4962657465291311</v>
      </c>
      <c r="K127" s="29">
        <v>353.65664400000003</v>
      </c>
      <c r="L127" s="29">
        <f t="shared" si="44"/>
        <v>2.6379841709445713</v>
      </c>
    </row>
    <row r="128" spans="1:12" x14ac:dyDescent="0.25">
      <c r="A128" s="28">
        <v>6</v>
      </c>
      <c r="B128" s="29">
        <f t="shared" si="40"/>
        <v>13774.07890362</v>
      </c>
      <c r="C128" s="29">
        <v>4750.3589026600002</v>
      </c>
      <c r="D128" s="29">
        <f t="shared" si="41"/>
        <v>34.487670180338128</v>
      </c>
      <c r="E128" s="29">
        <v>8670.0633569599995</v>
      </c>
      <c r="F128" s="29">
        <f t="shared" si="42"/>
        <v>62.944777778798688</v>
      </c>
      <c r="G128" s="29">
        <v>4047.4960519900001</v>
      </c>
      <c r="H128" s="29">
        <f t="shared" si="43"/>
        <v>29.384876334099317</v>
      </c>
      <c r="I128" s="29">
        <v>889.59958317999997</v>
      </c>
      <c r="J128" s="29">
        <f t="shared" ref="J128:J134" si="45">+I128/B128*100</f>
        <v>6.4585050616067115</v>
      </c>
      <c r="K128" s="29">
        <v>353.65664400000003</v>
      </c>
      <c r="L128" s="29">
        <f t="shared" si="44"/>
        <v>2.56755204086318</v>
      </c>
    </row>
    <row r="129" spans="1:12" x14ac:dyDescent="0.25">
      <c r="A129" s="28">
        <v>7</v>
      </c>
      <c r="B129" s="29">
        <f>+C129+E129+K129</f>
        <v>14199.279780229999</v>
      </c>
      <c r="C129" s="29">
        <v>4888.1331228099998</v>
      </c>
      <c r="D129" s="29">
        <f t="shared" si="41"/>
        <v>34.425218732684357</v>
      </c>
      <c r="E129" s="29">
        <v>8918.8279964199992</v>
      </c>
      <c r="F129" s="29">
        <f t="shared" si="42"/>
        <v>62.811833659605043</v>
      </c>
      <c r="G129" s="29">
        <v>4203.5553027699998</v>
      </c>
      <c r="H129" s="29">
        <f t="shared" si="43"/>
        <v>29.604003638428981</v>
      </c>
      <c r="I129" s="29">
        <v>919.91474614000003</v>
      </c>
      <c r="J129" s="29">
        <f t="shared" si="45"/>
        <v>6.4786014528766422</v>
      </c>
      <c r="K129" s="29">
        <v>392.31866100000002</v>
      </c>
      <c r="L129" s="29">
        <f t="shared" si="44"/>
        <v>2.7629476077106023</v>
      </c>
    </row>
    <row r="130" spans="1:12" x14ac:dyDescent="0.25">
      <c r="A130" s="28">
        <v>8</v>
      </c>
      <c r="B130" s="29">
        <f>+C130+E130+K130</f>
        <v>14455.06697641</v>
      </c>
      <c r="C130" s="29">
        <v>5004.5208647400004</v>
      </c>
      <c r="D130" s="29">
        <f t="shared" si="41"/>
        <v>34.621222253118212</v>
      </c>
      <c r="E130" s="29">
        <v>9058.2274506699996</v>
      </c>
      <c r="F130" s="29">
        <f t="shared" si="42"/>
        <v>62.664721411893886</v>
      </c>
      <c r="G130" s="29">
        <v>4291.0825217499996</v>
      </c>
      <c r="H130" s="29">
        <f t="shared" si="43"/>
        <v>29.685663364637794</v>
      </c>
      <c r="I130" s="29">
        <v>937.05958865000002</v>
      </c>
      <c r="J130" s="29">
        <f t="shared" si="45"/>
        <v>6.4825682937286828</v>
      </c>
      <c r="K130" s="29">
        <v>392.31866100000002</v>
      </c>
      <c r="L130" s="29">
        <f t="shared" si="44"/>
        <v>2.7140563349879034</v>
      </c>
    </row>
    <row r="131" spans="1:12" x14ac:dyDescent="0.25">
      <c r="A131" s="28">
        <v>9</v>
      </c>
      <c r="B131" s="29">
        <f t="shared" ref="B131:B142" si="46">+C131+E131+K131</f>
        <v>14793.329728139999</v>
      </c>
      <c r="C131" s="29">
        <v>5134.9996589800003</v>
      </c>
      <c r="D131" s="29">
        <f t="shared" si="41"/>
        <v>34.711587947723224</v>
      </c>
      <c r="E131" s="29">
        <v>9266.0114081600004</v>
      </c>
      <c r="F131" s="29">
        <f t="shared" si="42"/>
        <v>62.636415049507846</v>
      </c>
      <c r="G131" s="29">
        <v>4369.80416977</v>
      </c>
      <c r="H131" s="29">
        <f t="shared" si="43"/>
        <v>29.539016908801273</v>
      </c>
      <c r="I131" s="29">
        <v>969.72012930000005</v>
      </c>
      <c r="J131" s="29">
        <f t="shared" si="45"/>
        <v>6.5551173881792826</v>
      </c>
      <c r="K131" s="29">
        <v>392.31866100000002</v>
      </c>
      <c r="L131" s="29">
        <f t="shared" si="44"/>
        <v>2.6519970027689443</v>
      </c>
    </row>
    <row r="132" spans="1:12" x14ac:dyDescent="0.25">
      <c r="A132" s="28">
        <v>10</v>
      </c>
      <c r="B132" s="29">
        <f t="shared" si="46"/>
        <v>14991.39518155</v>
      </c>
      <c r="C132" s="29">
        <v>5137.8369437499996</v>
      </c>
      <c r="D132" s="29">
        <f t="shared" si="41"/>
        <v>34.271906527240148</v>
      </c>
      <c r="E132" s="29">
        <v>9420.4330888000004</v>
      </c>
      <c r="F132" s="29">
        <f t="shared" si="42"/>
        <v>62.838935100542102</v>
      </c>
      <c r="G132" s="29">
        <v>4372.1328133099996</v>
      </c>
      <c r="H132" s="29">
        <f t="shared" si="43"/>
        <v>29.164282312368162</v>
      </c>
      <c r="I132" s="29">
        <v>969.74264840000001</v>
      </c>
      <c r="J132" s="29">
        <f t="shared" si="45"/>
        <v>6.4686617666744457</v>
      </c>
      <c r="K132" s="29">
        <v>433.12514900000002</v>
      </c>
      <c r="L132" s="29">
        <f t="shared" si="44"/>
        <v>2.8891583722177492</v>
      </c>
    </row>
    <row r="133" spans="1:12" x14ac:dyDescent="0.25">
      <c r="A133" s="28">
        <v>11</v>
      </c>
      <c r="B133" s="29">
        <f t="shared" si="46"/>
        <v>15245.29202395</v>
      </c>
      <c r="C133" s="29">
        <v>5216.9800859400002</v>
      </c>
      <c r="D133" s="29">
        <f t="shared" si="41"/>
        <v>34.220269954450501</v>
      </c>
      <c r="E133" s="29">
        <v>9595.1867890100002</v>
      </c>
      <c r="F133" s="29">
        <f t="shared" si="42"/>
        <v>62.938688048324586</v>
      </c>
      <c r="G133" s="29">
        <v>4613.5585374800003</v>
      </c>
      <c r="H133" s="29">
        <f t="shared" si="43"/>
        <v>30.262185402760451</v>
      </c>
      <c r="I133" s="29">
        <v>1034.75047518</v>
      </c>
      <c r="J133" s="29">
        <f t="shared" si="45"/>
        <v>6.7873444047803808</v>
      </c>
      <c r="K133" s="29">
        <v>433.12514900000002</v>
      </c>
      <c r="L133" s="29">
        <f t="shared" si="44"/>
        <v>2.841041997224917</v>
      </c>
    </row>
    <row r="134" spans="1:12" x14ac:dyDescent="0.25">
      <c r="A134" s="28">
        <v>12</v>
      </c>
      <c r="B134" s="29">
        <f t="shared" si="46"/>
        <v>15422.937717560002</v>
      </c>
      <c r="C134" s="29">
        <v>5300.3902090399997</v>
      </c>
      <c r="D134" s="29">
        <f t="shared" si="41"/>
        <v>34.366929998071413</v>
      </c>
      <c r="E134" s="29">
        <v>9689.4223595200019</v>
      </c>
      <c r="F134" s="29">
        <f t="shared" si="42"/>
        <v>62.824751917969394</v>
      </c>
      <c r="G134" s="29">
        <v>4612.5328124099997</v>
      </c>
      <c r="H134" s="29">
        <f t="shared" si="43"/>
        <v>29.90696647343869</v>
      </c>
      <c r="I134" s="29">
        <v>1034.7493456899999</v>
      </c>
      <c r="J134" s="29">
        <f t="shared" si="45"/>
        <v>6.709158557463871</v>
      </c>
      <c r="K134" s="29">
        <v>433.12514900000002</v>
      </c>
      <c r="L134" s="29">
        <f t="shared" si="44"/>
        <v>2.8083180839591884</v>
      </c>
    </row>
    <row r="135" spans="1:12" x14ac:dyDescent="0.25">
      <c r="A135" s="28">
        <v>2014</v>
      </c>
      <c r="B135" s="32">
        <v>18542.609915010002</v>
      </c>
      <c r="C135" s="32">
        <v>6143.8378956299994</v>
      </c>
      <c r="D135" s="32">
        <f>+C135/B135*100</f>
        <v>33.133619936946644</v>
      </c>
      <c r="E135" s="32">
        <v>11873.60328738</v>
      </c>
      <c r="F135" s="32">
        <f>+E135/B135*100</f>
        <v>64.034153454139556</v>
      </c>
      <c r="G135" s="32">
        <f>5580052797.99/1000000</f>
        <v>5580.0527979899998</v>
      </c>
      <c r="H135" s="32">
        <f>+G135/B135*100</f>
        <v>30.093135883061528</v>
      </c>
      <c r="I135" s="33">
        <f>1388610429.99/1000000</f>
        <v>1388.6104299900001</v>
      </c>
      <c r="J135" s="32">
        <f>+I135/B135*100</f>
        <v>7.4887539367688367</v>
      </c>
      <c r="K135" s="32">
        <v>525.16873199999998</v>
      </c>
      <c r="L135" s="32">
        <f>+K135/B135*100</f>
        <v>2.83222660891379</v>
      </c>
    </row>
    <row r="136" spans="1:12" x14ac:dyDescent="0.25">
      <c r="A136" s="28">
        <v>1</v>
      </c>
      <c r="B136" s="29">
        <f t="shared" si="46"/>
        <v>15484.635822389999</v>
      </c>
      <c r="C136" s="29">
        <v>5271.9943499999999</v>
      </c>
      <c r="D136" s="29">
        <f t="shared" ref="D136:D142" si="47">+C136/B136*100</f>
        <v>34.046615047781515</v>
      </c>
      <c r="E136" s="29">
        <v>9750.0806253899991</v>
      </c>
      <c r="F136" s="29">
        <f t="shared" ref="F136:F142" si="48">+E136/B136*100</f>
        <v>62.966160374865751</v>
      </c>
      <c r="G136" s="29">
        <v>4766.4069151399999</v>
      </c>
      <c r="H136" s="29">
        <f t="shared" ref="H136:H142" si="49">+G136/B136*100</f>
        <v>30.781524149557445</v>
      </c>
      <c r="I136" s="29">
        <v>1082.7243204599999</v>
      </c>
      <c r="J136" s="29">
        <f t="shared" ref="J136:J142" si="50">+I136/B136*100</f>
        <v>6.9922491744651527</v>
      </c>
      <c r="K136" s="29">
        <v>462.56084700000008</v>
      </c>
      <c r="L136" s="29">
        <f t="shared" ref="L136:L142" si="51">+K136/B136*100</f>
        <v>2.9872245773527366</v>
      </c>
    </row>
    <row r="137" spans="1:12" x14ac:dyDescent="0.25">
      <c r="A137" s="28">
        <v>2</v>
      </c>
      <c r="B137" s="29">
        <f t="shared" si="46"/>
        <v>15616.299975900001</v>
      </c>
      <c r="C137" s="29">
        <v>5274.1656870699999</v>
      </c>
      <c r="D137" s="29">
        <f t="shared" si="47"/>
        <v>33.773465514938906</v>
      </c>
      <c r="E137" s="29">
        <v>9879.5734418299999</v>
      </c>
      <c r="F137" s="29">
        <f t="shared" si="48"/>
        <v>63.264495796550669</v>
      </c>
      <c r="G137" s="29">
        <v>4799.21768041</v>
      </c>
      <c r="H137" s="29">
        <f t="shared" si="49"/>
        <v>30.732104837998993</v>
      </c>
      <c r="I137" s="29">
        <v>1100.4611071700001</v>
      </c>
      <c r="J137" s="29">
        <f t="shared" si="50"/>
        <v>7.0468747966438707</v>
      </c>
      <c r="K137" s="29">
        <v>462.56084700000008</v>
      </c>
      <c r="L137" s="29">
        <f t="shared" si="51"/>
        <v>2.9620386885104115</v>
      </c>
    </row>
    <row r="138" spans="1:12" x14ac:dyDescent="0.25">
      <c r="A138" s="28">
        <v>3</v>
      </c>
      <c r="B138" s="29">
        <f t="shared" si="46"/>
        <v>15889.52008421</v>
      </c>
      <c r="C138" s="29">
        <v>5416.1901998499998</v>
      </c>
      <c r="D138" s="29">
        <f t="shared" si="47"/>
        <v>34.086556240501352</v>
      </c>
      <c r="E138" s="29">
        <v>10010.76903736</v>
      </c>
      <c r="F138" s="29">
        <f t="shared" si="48"/>
        <v>63.002337290904521</v>
      </c>
      <c r="G138" s="29">
        <v>4839.1705808999995</v>
      </c>
      <c r="H138" s="29">
        <f t="shared" si="49"/>
        <v>30.455108494490414</v>
      </c>
      <c r="I138" s="29">
        <v>1125.37731373</v>
      </c>
      <c r="J138" s="29">
        <f t="shared" si="50"/>
        <v>7.0825129252854442</v>
      </c>
      <c r="K138" s="29">
        <v>462.56084700000008</v>
      </c>
      <c r="L138" s="29">
        <f t="shared" si="51"/>
        <v>2.9111064685941259</v>
      </c>
    </row>
    <row r="139" spans="1:12" x14ac:dyDescent="0.25">
      <c r="A139" s="28">
        <v>4</v>
      </c>
      <c r="B139" s="29">
        <f t="shared" si="46"/>
        <v>16245.38347723</v>
      </c>
      <c r="C139" s="29">
        <v>5534.403880150001</v>
      </c>
      <c r="D139" s="29">
        <f t="shared" si="47"/>
        <v>34.067548407873424</v>
      </c>
      <c r="E139" s="29">
        <v>10241.156988079998</v>
      </c>
      <c r="F139" s="29">
        <f t="shared" si="48"/>
        <v>63.040413927035331</v>
      </c>
      <c r="G139" s="29">
        <v>4907.5328787099997</v>
      </c>
      <c r="H139" s="29">
        <f t="shared" si="49"/>
        <v>30.208784456141281</v>
      </c>
      <c r="I139" s="29">
        <v>1130.5799736500001</v>
      </c>
      <c r="J139" s="29">
        <f t="shared" si="50"/>
        <v>6.9593923420438406</v>
      </c>
      <c r="K139" s="29">
        <v>469.82260900000006</v>
      </c>
      <c r="L139" s="29">
        <f t="shared" si="51"/>
        <v>2.8920376650912365</v>
      </c>
    </row>
    <row r="140" spans="1:12" x14ac:dyDescent="0.25">
      <c r="A140" s="28">
        <v>5</v>
      </c>
      <c r="B140" s="29">
        <f t="shared" si="46"/>
        <v>16595.366183030001</v>
      </c>
      <c r="C140" s="29">
        <v>5700.0429088700002</v>
      </c>
      <c r="D140" s="29">
        <f t="shared" si="47"/>
        <v>34.347195753346618</v>
      </c>
      <c r="E140" s="29">
        <v>10425.50066516</v>
      </c>
      <c r="F140" s="29">
        <f t="shared" si="48"/>
        <v>62.821757291627897</v>
      </c>
      <c r="G140" s="29">
        <v>5142.5345605599996</v>
      </c>
      <c r="H140" s="29">
        <f t="shared" si="49"/>
        <v>30.987773959568454</v>
      </c>
      <c r="I140" s="29">
        <v>1210.0142604499999</v>
      </c>
      <c r="J140" s="29">
        <f t="shared" si="50"/>
        <v>7.2912778609689841</v>
      </c>
      <c r="K140" s="29">
        <v>469.822609</v>
      </c>
      <c r="L140" s="29">
        <f t="shared" si="51"/>
        <v>2.8310469550254855</v>
      </c>
    </row>
    <row r="141" spans="1:12" x14ac:dyDescent="0.25">
      <c r="A141" s="28">
        <v>6</v>
      </c>
      <c r="B141" s="29">
        <f t="shared" si="46"/>
        <v>16754.79692809</v>
      </c>
      <c r="C141" s="29">
        <v>5785.2405458900002</v>
      </c>
      <c r="D141" s="29">
        <f t="shared" si="47"/>
        <v>34.528861022426618</v>
      </c>
      <c r="E141" s="29">
        <v>10499.7337732</v>
      </c>
      <c r="F141" s="29">
        <f t="shared" si="48"/>
        <v>62.667030930090419</v>
      </c>
      <c r="G141" s="29">
        <v>5224.7</v>
      </c>
      <c r="H141" s="29">
        <f t="shared" si="49"/>
        <v>31.183308412652909</v>
      </c>
      <c r="I141" s="29">
        <v>1374</v>
      </c>
      <c r="J141" s="29">
        <f t="shared" si="50"/>
        <v>8.2006365454447323</v>
      </c>
      <c r="K141" s="29">
        <v>469.82260900000006</v>
      </c>
      <c r="L141" s="29">
        <f t="shared" si="51"/>
        <v>2.8041080474829636</v>
      </c>
    </row>
    <row r="142" spans="1:12" x14ac:dyDescent="0.25">
      <c r="A142" s="28">
        <v>7</v>
      </c>
      <c r="B142" s="29">
        <f t="shared" si="46"/>
        <v>17034.049879449998</v>
      </c>
      <c r="C142" s="29">
        <v>5894.2695014000001</v>
      </c>
      <c r="D142" s="29">
        <f t="shared" si="47"/>
        <v>34.602866277331323</v>
      </c>
      <c r="E142" s="29">
        <v>10637.64786705</v>
      </c>
      <c r="F142" s="29">
        <f t="shared" si="48"/>
        <v>62.449317351614283</v>
      </c>
      <c r="G142" s="29">
        <v>5281.6885351600004</v>
      </c>
      <c r="H142" s="29">
        <f t="shared" si="49"/>
        <v>31.00665180939659</v>
      </c>
      <c r="I142" s="29">
        <v>1252.6253331400001</v>
      </c>
      <c r="J142" s="29">
        <f t="shared" si="50"/>
        <v>7.3536554254850239</v>
      </c>
      <c r="K142" s="29">
        <v>502.13251100000002</v>
      </c>
      <c r="L142" s="29">
        <f t="shared" si="51"/>
        <v>2.9478163710544041</v>
      </c>
    </row>
    <row r="143" spans="1:12" x14ac:dyDescent="0.25">
      <c r="A143" s="28">
        <v>8</v>
      </c>
      <c r="B143" s="29">
        <v>17308.94879876</v>
      </c>
      <c r="C143" s="29">
        <v>5977.2145451200004</v>
      </c>
      <c r="D143" s="29">
        <f>+C143/B143*100</f>
        <v>34.532510406109715</v>
      </c>
      <c r="E143" s="29">
        <v>10829.601742639999</v>
      </c>
      <c r="F143" s="29">
        <f>+E143/B143*100</f>
        <v>62.5664901349516</v>
      </c>
      <c r="G143" s="29">
        <v>5279.84264876</v>
      </c>
      <c r="H143" s="29">
        <f>+G143/B143*100</f>
        <v>30.503543052471471</v>
      </c>
      <c r="I143" s="29">
        <v>1252.5016159199999</v>
      </c>
      <c r="J143" s="29">
        <f>+I143/B143*100</f>
        <v>7.2361506783689151</v>
      </c>
      <c r="K143" s="29">
        <v>502.13251100000002</v>
      </c>
      <c r="L143" s="29">
        <f>+K143/B143*100</f>
        <v>2.9009994589386756</v>
      </c>
    </row>
    <row r="144" spans="1:12" x14ac:dyDescent="0.25">
      <c r="A144" s="28">
        <v>9</v>
      </c>
      <c r="B144" s="29">
        <v>17631.590882649998</v>
      </c>
      <c r="C144" s="29">
        <v>6061.6913152599991</v>
      </c>
      <c r="D144" s="29">
        <f>+C144/B144*100</f>
        <v>34.379718515502084</v>
      </c>
      <c r="E144" s="29">
        <v>11067.767056390001</v>
      </c>
      <c r="F144" s="29">
        <f>+E144/B144*100</f>
        <v>62.77236767829617</v>
      </c>
      <c r="G144" s="29">
        <v>5418.8705381399996</v>
      </c>
      <c r="H144" s="29">
        <f>+G144/B144*100</f>
        <v>30.733871799806373</v>
      </c>
      <c r="I144" s="29">
        <v>1296.7896851999999</v>
      </c>
      <c r="J144" s="29">
        <f>+I144/B144*100</f>
        <v>7.3549215940353907</v>
      </c>
      <c r="K144" s="29">
        <v>502.13251100000002</v>
      </c>
      <c r="L144" s="29">
        <f>+K144/B144*100</f>
        <v>2.8479138062017597</v>
      </c>
    </row>
    <row r="145" spans="1:12" x14ac:dyDescent="0.25">
      <c r="A145" s="28">
        <v>10</v>
      </c>
      <c r="B145" s="29">
        <v>17841.51790323</v>
      </c>
      <c r="C145" s="29">
        <v>6065.3269245600004</v>
      </c>
      <c r="D145" s="29">
        <f>+C145/B145*100</f>
        <v>33.995576819514575</v>
      </c>
      <c r="E145" s="29">
        <v>11251.02224667</v>
      </c>
      <c r="F145" s="29">
        <f>+E145/B145*100</f>
        <v>63.060902708469293</v>
      </c>
      <c r="G145" s="29">
        <v>5445.4810208600002</v>
      </c>
      <c r="H145" s="29">
        <f>+G145/B145*100</f>
        <v>30.521399862923985</v>
      </c>
      <c r="I145" s="29">
        <v>1322.1305225200001</v>
      </c>
      <c r="J145" s="29">
        <f>+I145/B145*100</f>
        <v>7.4104150201292214</v>
      </c>
      <c r="K145" s="29">
        <v>525.16873199999998</v>
      </c>
      <c r="L145" s="29">
        <f>+K145/B145*100</f>
        <v>2.9435204720161408</v>
      </c>
    </row>
    <row r="146" spans="1:12" x14ac:dyDescent="0.25">
      <c r="A146" s="28">
        <v>11</v>
      </c>
      <c r="B146" s="29">
        <v>18151.900000000001</v>
      </c>
      <c r="C146" s="29">
        <v>6137.9</v>
      </c>
      <c r="D146" s="29">
        <f>+C146/B146*100</f>
        <v>33.814091086883465</v>
      </c>
      <c r="E146" s="29">
        <f>B146-C146-K146</f>
        <v>11488.831268000002</v>
      </c>
      <c r="F146" s="29">
        <f>+E146/B146*100</f>
        <v>63.292720144998604</v>
      </c>
      <c r="G146" s="29">
        <f>5550640904.74/1000000</f>
        <v>5550.6409047400002</v>
      </c>
      <c r="H146" s="29">
        <f>+G146/B146*100</f>
        <v>30.578842461340134</v>
      </c>
      <c r="I146" s="34">
        <f>1343361254.33/1000000</f>
        <v>1343.3612543299998</v>
      </c>
      <c r="J146" s="29">
        <f>+I146/B146*100</f>
        <v>7.4006646925666164</v>
      </c>
      <c r="K146" s="29">
        <v>525.16873199999998</v>
      </c>
      <c r="L146" s="29">
        <f>+K146/B146*100</f>
        <v>2.8931887681179376</v>
      </c>
    </row>
    <row r="147" spans="1:12" x14ac:dyDescent="0.25">
      <c r="A147" s="28">
        <v>12</v>
      </c>
      <c r="B147" s="29">
        <v>18542.609915010002</v>
      </c>
      <c r="C147" s="29">
        <v>6143.8378956299994</v>
      </c>
      <c r="D147" s="29">
        <f>+C147/B147*100</f>
        <v>33.133619936946644</v>
      </c>
      <c r="E147" s="29">
        <v>11873.60328738</v>
      </c>
      <c r="F147" s="29">
        <f>+E147/B147*100</f>
        <v>64.034153454139556</v>
      </c>
      <c r="G147" s="29">
        <f>5580052797.99/1000000</f>
        <v>5580.0527979899998</v>
      </c>
      <c r="H147" s="29">
        <f>+G147/B147*100</f>
        <v>30.093135883061528</v>
      </c>
      <c r="I147" s="34">
        <f>1388610429.99/1000000</f>
        <v>1388.6104299900001</v>
      </c>
      <c r="J147" s="29">
        <f>+I147/B147*100</f>
        <v>7.4887539367688367</v>
      </c>
      <c r="K147" s="29">
        <v>525.16873199999998</v>
      </c>
      <c r="L147" s="29">
        <f>+K147/B147*100</f>
        <v>2.83222660891379</v>
      </c>
    </row>
    <row r="148" spans="1:12" x14ac:dyDescent="0.25">
      <c r="A148" s="28">
        <v>2015</v>
      </c>
      <c r="B148" s="32">
        <v>21730.445</v>
      </c>
      <c r="C148" s="32">
        <v>7289.2825999999995</v>
      </c>
      <c r="D148" s="32">
        <v>33.563355125550117</v>
      </c>
      <c r="E148" s="32">
        <v>13875.177699999998</v>
      </c>
      <c r="F148" s="32">
        <v>63.830579806447496</v>
      </c>
      <c r="G148" s="32">
        <v>6394.0649999999996</v>
      </c>
      <c r="H148" s="32">
        <v>29.441343665943382</v>
      </c>
      <c r="I148" s="32">
        <v>1564.5170000000001</v>
      </c>
      <c r="J148" s="32">
        <v>7.2037870538086093</v>
      </c>
      <c r="K148" s="32">
        <v>565.98467882809996</v>
      </c>
      <c r="L148" s="32">
        <v>2.6060650680023869</v>
      </c>
    </row>
    <row r="149" spans="1:12" x14ac:dyDescent="0.25">
      <c r="A149" s="28">
        <v>1</v>
      </c>
      <c r="B149" s="29">
        <v>18579.8</v>
      </c>
      <c r="C149" s="29">
        <v>6391.08</v>
      </c>
      <c r="D149" s="29">
        <f>+C149/B149*100</f>
        <v>34.398002131346949</v>
      </c>
      <c r="E149" s="29">
        <f>11629</f>
        <v>11629</v>
      </c>
      <c r="F149" s="29">
        <f>+E149/B149*100</f>
        <v>62.589478896435914</v>
      </c>
      <c r="G149" s="29">
        <f>5834001912.48/1000000</f>
        <v>5834.0019124799992</v>
      </c>
      <c r="H149" s="29">
        <f>G149/B149*100</f>
        <v>31.399702432103677</v>
      </c>
      <c r="I149" s="34">
        <f>1397908618.21/1000000</f>
        <v>1397.90861821</v>
      </c>
      <c r="J149" s="34">
        <f>+I149/B149*100</f>
        <v>7.5238087504171203</v>
      </c>
      <c r="K149" s="29">
        <v>559.47699999999998</v>
      </c>
      <c r="L149" s="29">
        <f>K149/B149*100</f>
        <v>3.0112111002271282</v>
      </c>
    </row>
    <row r="150" spans="1:12" x14ac:dyDescent="0.25">
      <c r="A150" s="28">
        <v>2</v>
      </c>
      <c r="B150" s="29">
        <v>20697.2</v>
      </c>
      <c r="C150" s="29">
        <v>7438.7</v>
      </c>
      <c r="D150" s="29">
        <f>+C150/B150*100</f>
        <v>35.940610324101804</v>
      </c>
      <c r="E150" s="29">
        <v>12699.1</v>
      </c>
      <c r="F150" s="29">
        <f>+E150/B150*100</f>
        <v>61.356608623388674</v>
      </c>
      <c r="G150" s="29">
        <v>6450.3</v>
      </c>
      <c r="H150" s="29">
        <f>G150/B150*100</f>
        <v>31.165085132288421</v>
      </c>
      <c r="I150" s="34">
        <v>1587.3</v>
      </c>
      <c r="J150" s="34">
        <f>+I150/B150*100</f>
        <v>7.6691533154243086</v>
      </c>
      <c r="K150" s="29">
        <v>559.47699999999998</v>
      </c>
      <c r="L150" s="29">
        <f>K150/B150*100</f>
        <v>2.7031530835088802</v>
      </c>
    </row>
    <row r="151" spans="1:12" x14ac:dyDescent="0.25">
      <c r="A151" s="28">
        <v>3</v>
      </c>
      <c r="B151" s="29">
        <v>20632.326099999998</v>
      </c>
      <c r="C151" s="29">
        <v>7440.8326999999999</v>
      </c>
      <c r="D151" s="29">
        <f>+C151/B151*100</f>
        <v>36.063954514561495</v>
      </c>
      <c r="E151" s="29">
        <v>12632.016</v>
      </c>
      <c r="F151" s="29">
        <f>+E151/B151*100</f>
        <v>61.224390981296096</v>
      </c>
      <c r="G151" s="29">
        <v>6302.9660000000003</v>
      </c>
      <c r="H151" s="29">
        <f>G151/B151*100</f>
        <v>30.548984004280548</v>
      </c>
      <c r="I151" s="34">
        <v>1525.278</v>
      </c>
      <c r="J151" s="34">
        <f>+I151/B151*100</f>
        <v>7.3926613635677274</v>
      </c>
      <c r="K151" s="29">
        <v>559.47699999999998</v>
      </c>
      <c r="L151" s="29">
        <f>K151/B151*100</f>
        <v>2.7116525654371082</v>
      </c>
    </row>
    <row r="152" spans="1:12" x14ac:dyDescent="0.25">
      <c r="A152" s="28">
        <v>4</v>
      </c>
      <c r="B152" s="29">
        <v>20595.455000000002</v>
      </c>
      <c r="C152" s="29">
        <v>7413.9790000000003</v>
      </c>
      <c r="D152" s="29">
        <v>35.998131626613734</v>
      </c>
      <c r="E152" s="29">
        <v>12590.89</v>
      </c>
      <c r="F152" s="29">
        <v>61.134313371566684</v>
      </c>
      <c r="G152" s="29">
        <v>6183.2569999999996</v>
      </c>
      <c r="H152" s="29">
        <v>30.022434561411725</v>
      </c>
      <c r="I152" s="34">
        <v>1483.883</v>
      </c>
      <c r="J152" s="34">
        <v>7.2049051599005693</v>
      </c>
      <c r="K152" s="29">
        <v>590.58000000000004</v>
      </c>
      <c r="L152" s="29">
        <v>2.8675258691784182</v>
      </c>
    </row>
    <row r="153" spans="1:12" x14ac:dyDescent="0.25">
      <c r="A153" s="28">
        <v>5</v>
      </c>
      <c r="B153" s="29">
        <v>20468.142632049003</v>
      </c>
      <c r="C153" s="29">
        <v>7335.5918780500006</v>
      </c>
      <c r="D153" s="29">
        <v>35.83906957226268</v>
      </c>
      <c r="E153" s="29">
        <v>12541.966004920001</v>
      </c>
      <c r="F153" s="29">
        <v>61.27554527239711</v>
      </c>
      <c r="G153" s="29">
        <v>6053.5615775300002</v>
      </c>
      <c r="H153" s="29">
        <v>29.575529574683234</v>
      </c>
      <c r="I153" s="34">
        <v>1445.2608528599999</v>
      </c>
      <c r="J153" s="34">
        <v>7.0610259017689829</v>
      </c>
      <c r="K153" s="29">
        <v>590.58000000000004</v>
      </c>
      <c r="L153" s="29">
        <v>2.8853619530443875</v>
      </c>
    </row>
    <row r="154" spans="1:12" x14ac:dyDescent="0.25">
      <c r="A154" s="28">
        <v>6</v>
      </c>
      <c r="B154" s="29">
        <v>20288.462762638999</v>
      </c>
      <c r="C154" s="29">
        <v>7228.7329122299989</v>
      </c>
      <c r="D154" s="29">
        <f>+C154/B154*100</f>
        <v>35.629771445974889</v>
      </c>
      <c r="E154" s="29">
        <v>12469.145101330001</v>
      </c>
      <c r="F154" s="29">
        <f>+E154/B154*100</f>
        <v>61.459289682073923</v>
      </c>
      <c r="G154" s="29">
        <v>5913.0540622999997</v>
      </c>
      <c r="H154" s="29">
        <f>G154/B154*100</f>
        <v>29.144909259408401</v>
      </c>
      <c r="I154" s="29">
        <v>1410.78098819</v>
      </c>
      <c r="J154" s="29">
        <f>+I154/B154*100</f>
        <v>6.9536120340666665</v>
      </c>
      <c r="K154" s="29">
        <v>590.58000000000004</v>
      </c>
      <c r="L154" s="29">
        <f>K154/B154*100</f>
        <v>2.9109154641698489</v>
      </c>
    </row>
    <row r="155" spans="1:12" x14ac:dyDescent="0.25">
      <c r="A155" s="28">
        <v>7</v>
      </c>
      <c r="B155" s="29">
        <v>20187.489584469764</v>
      </c>
      <c r="C155" s="29">
        <v>7225.1091152999998</v>
      </c>
      <c r="D155" s="29">
        <v>35.79003265893089</v>
      </c>
      <c r="E155" s="29">
        <v>12376.33596835</v>
      </c>
      <c r="F155" s="29">
        <v>61.30695902808597</v>
      </c>
      <c r="G155" s="29">
        <v>5833.3701156200004</v>
      </c>
      <c r="H155" s="29">
        <v>28.89596594569942</v>
      </c>
      <c r="I155" s="29">
        <v>1401.2975434099999</v>
      </c>
      <c r="J155" s="29">
        <v>6.9414155610909551</v>
      </c>
      <c r="K155" s="29">
        <v>586.04450081976404</v>
      </c>
      <c r="L155" s="29">
        <v>2.9030083129831463</v>
      </c>
    </row>
    <row r="156" spans="1:12" x14ac:dyDescent="0.25">
      <c r="A156" s="28">
        <v>8</v>
      </c>
      <c r="B156" s="29">
        <v>20095.83823182977</v>
      </c>
      <c r="C156" s="29">
        <v>7261.848637189999</v>
      </c>
      <c r="D156" s="29">
        <v>36.136082274428183</v>
      </c>
      <c r="E156" s="29">
        <v>12247.945093819999</v>
      </c>
      <c r="F156" s="29">
        <v>60.947669624551892</v>
      </c>
      <c r="G156" s="29">
        <v>5742.7150000000001</v>
      </c>
      <c r="H156" s="29">
        <v>28.57663827580042</v>
      </c>
      <c r="I156" s="29">
        <v>1373.4176722899999</v>
      </c>
      <c r="J156" s="29">
        <v>6.8343388140667134</v>
      </c>
      <c r="K156" s="29">
        <v>586.04450081976404</v>
      </c>
      <c r="L156" s="29">
        <v>2.9162481010198866</v>
      </c>
    </row>
    <row r="157" spans="1:12" x14ac:dyDescent="0.25">
      <c r="A157" s="28">
        <v>9</v>
      </c>
      <c r="B157" s="29" t="s">
        <v>24</v>
      </c>
      <c r="C157" s="29">
        <v>6384.75000912</v>
      </c>
      <c r="D157" s="29">
        <f>+C157/19113.5113147398*100</f>
        <v>33.404380304503547</v>
      </c>
      <c r="E157" s="29">
        <v>12142.7168048</v>
      </c>
      <c r="F157" s="29">
        <f>+E157/19113.5113147398*100</f>
        <v>63.529492853758796</v>
      </c>
      <c r="G157" s="29">
        <v>5689.5767175199999</v>
      </c>
      <c r="H157" s="29">
        <f>G157/19113.5113147398*100</f>
        <v>29.767302427222564</v>
      </c>
      <c r="I157" s="29">
        <v>1348.4778199100001</v>
      </c>
      <c r="J157" s="29">
        <f>+I157/19113.5113147398*100</f>
        <v>7.0551025277605168</v>
      </c>
      <c r="K157" s="29">
        <v>586.04450081976404</v>
      </c>
      <c r="L157" s="29">
        <f>K157/19113.5113147398*100</f>
        <v>3.0661268417374625</v>
      </c>
    </row>
    <row r="158" spans="1:12" x14ac:dyDescent="0.25">
      <c r="A158" s="28">
        <v>10</v>
      </c>
      <c r="B158" s="29" t="s">
        <v>25</v>
      </c>
      <c r="C158" s="29">
        <v>5836.7451687900002</v>
      </c>
      <c r="D158" s="29">
        <v>34.388706024300546</v>
      </c>
      <c r="E158" s="29">
        <v>12163.685546459999</v>
      </c>
      <c r="F158" s="29">
        <v>65.514453319512072</v>
      </c>
      <c r="G158" s="29">
        <v>5568.6453546000002</v>
      </c>
      <c r="H158" s="29">
        <f>G158/18566.4*100</f>
        <v>29.993134665847982</v>
      </c>
      <c r="I158" s="29">
        <v>1309.3817220799999</v>
      </c>
      <c r="J158" s="29">
        <f>I158/18566.4*100</f>
        <v>7.0524265451568411</v>
      </c>
      <c r="K158" s="29">
        <v>565.98467882809996</v>
      </c>
      <c r="L158" s="29">
        <v>3.0484327039705525</v>
      </c>
    </row>
    <row r="159" spans="1:12" x14ac:dyDescent="0.25">
      <c r="A159" s="28">
        <v>11</v>
      </c>
      <c r="B159" s="29" t="s">
        <v>26</v>
      </c>
      <c r="C159" s="29">
        <v>6148.5836420200003</v>
      </c>
      <c r="D159" s="29">
        <v>32.8024180258532</v>
      </c>
      <c r="E159" s="29">
        <v>12029.699111010003</v>
      </c>
      <c r="F159" s="29">
        <v>64.177905341943969</v>
      </c>
      <c r="G159" s="29">
        <v>5540.5159000000003</v>
      </c>
      <c r="H159" s="29">
        <v>29.558403888115325</v>
      </c>
      <c r="I159" s="29">
        <v>1275.501</v>
      </c>
      <c r="J159" s="29">
        <v>6.8047406411549121</v>
      </c>
      <c r="K159" s="29">
        <v>565.98467882809996</v>
      </c>
      <c r="L159" s="29">
        <v>3.0195028826261847</v>
      </c>
    </row>
    <row r="160" spans="1:12" x14ac:dyDescent="0.25">
      <c r="A160" s="28">
        <v>12</v>
      </c>
      <c r="B160" s="29">
        <v>21730.445</v>
      </c>
      <c r="C160" s="29">
        <v>7289.2825999999995</v>
      </c>
      <c r="D160" s="29">
        <v>33.563355125550117</v>
      </c>
      <c r="E160" s="29">
        <v>13875.177699999998</v>
      </c>
      <c r="F160" s="29">
        <v>63.830579806447496</v>
      </c>
      <c r="G160" s="29">
        <v>6394.0649999999996</v>
      </c>
      <c r="H160" s="29">
        <v>29.441343665943382</v>
      </c>
      <c r="I160" s="29">
        <v>1564.5170000000001</v>
      </c>
      <c r="J160" s="29">
        <v>7.2037870538086093</v>
      </c>
      <c r="K160" s="29">
        <v>565.98467882809996</v>
      </c>
      <c r="L160" s="29">
        <v>2.6060650680023869</v>
      </c>
    </row>
    <row r="161" spans="1:12" x14ac:dyDescent="0.25">
      <c r="A161" s="28">
        <v>2016</v>
      </c>
      <c r="B161" s="32">
        <v>16444.561727330001</v>
      </c>
      <c r="C161" s="32">
        <v>5749.2115696199999</v>
      </c>
      <c r="D161" s="32">
        <v>34.961172361712208</v>
      </c>
      <c r="E161" s="32">
        <v>10221.976421360001</v>
      </c>
      <c r="F161" s="32">
        <v>62.160224096283521</v>
      </c>
      <c r="G161" s="32">
        <v>4328.8400243999986</v>
      </c>
      <c r="H161" s="32">
        <v>26.323839432009265</v>
      </c>
      <c r="I161" s="32">
        <v>1248.7765111199994</v>
      </c>
      <c r="J161" s="32">
        <v>7.5938570563701804</v>
      </c>
      <c r="K161" s="32">
        <v>473.37373634999994</v>
      </c>
      <c r="L161" s="32">
        <v>2.8786035420042695</v>
      </c>
    </row>
    <row r="162" spans="1:12" x14ac:dyDescent="0.25">
      <c r="A162" s="28">
        <v>1</v>
      </c>
      <c r="B162" s="29">
        <v>21199.450080179002</v>
      </c>
      <c r="C162" s="29">
        <v>7707.0342162100005</v>
      </c>
      <c r="D162" s="29">
        <v>36.377678804134689</v>
      </c>
      <c r="E162" s="29">
        <v>12896.911554990002</v>
      </c>
      <c r="F162" s="29">
        <v>60.811503977362122</v>
      </c>
      <c r="G162" s="29">
        <v>5594.3507517999997</v>
      </c>
      <c r="H162" s="29">
        <v>26.405682011715182</v>
      </c>
      <c r="I162" s="29">
        <v>1545.84721517</v>
      </c>
      <c r="J162" s="29">
        <v>7.2964945913233601</v>
      </c>
      <c r="K162" s="29">
        <v>595.50430897899992</v>
      </c>
      <c r="L162" s="29">
        <v>2.8108172185031814</v>
      </c>
    </row>
    <row r="163" spans="1:12" x14ac:dyDescent="0.25">
      <c r="A163" s="28">
        <v>2</v>
      </c>
      <c r="B163" s="29">
        <v>20327.413122969003</v>
      </c>
      <c r="C163" s="29">
        <v>7170.0655310799993</v>
      </c>
      <c r="D163" s="29">
        <v>35.272887345306955</v>
      </c>
      <c r="E163" s="29">
        <v>12561.84328291</v>
      </c>
      <c r="F163" s="29">
        <v>61.797549973123331</v>
      </c>
      <c r="G163" s="29">
        <v>5594.3507517999997</v>
      </c>
      <c r="H163" s="29">
        <v>27.521213437034202</v>
      </c>
      <c r="I163" s="29">
        <v>1545.84721517</v>
      </c>
      <c r="J163" s="29">
        <v>7.6047414681766208</v>
      </c>
      <c r="K163" s="29">
        <v>595.50430897899992</v>
      </c>
      <c r="L163" s="29">
        <v>2.9295626815696907</v>
      </c>
    </row>
    <row r="164" spans="1:12" x14ac:dyDescent="0.25">
      <c r="A164" s="28">
        <v>3</v>
      </c>
      <c r="B164" s="29">
        <v>19686.956662109002</v>
      </c>
      <c r="C164" s="29">
        <v>6796.7561584599998</v>
      </c>
      <c r="D164" s="29">
        <v>34.524158685946354</v>
      </c>
      <c r="E164" s="29">
        <v>12294.696194669999</v>
      </c>
      <c r="F164" s="29">
        <v>62.450974041779126</v>
      </c>
      <c r="G164" s="29">
        <v>5255.2093577799997</v>
      </c>
      <c r="H164" s="29">
        <v>26.693863596980282</v>
      </c>
      <c r="I164" s="29">
        <v>1413.60334941</v>
      </c>
      <c r="J164" s="29">
        <v>7.1804056547283777</v>
      </c>
      <c r="K164" s="29">
        <v>595.50430897899992</v>
      </c>
      <c r="L164" s="29">
        <v>3.024867272274502</v>
      </c>
    </row>
    <row r="165" spans="1:12" x14ac:dyDescent="0.25">
      <c r="A165" s="28">
        <v>4</v>
      </c>
      <c r="B165" s="29">
        <v>18758.68189168</v>
      </c>
      <c r="C165" s="29">
        <v>6168.6413917199998</v>
      </c>
      <c r="D165" s="29">
        <v>32.884194248509353</v>
      </c>
      <c r="E165" s="29">
        <v>12041.183481869999</v>
      </c>
      <c r="F165" s="29">
        <v>64.189923105474705</v>
      </c>
      <c r="G165" s="29">
        <v>5097.8565199900004</v>
      </c>
      <c r="H165" s="29">
        <v>27.175984695657334</v>
      </c>
      <c r="I165" s="29">
        <v>1343.06843789</v>
      </c>
      <c r="J165" s="29">
        <v>7.1597164749922459</v>
      </c>
      <c r="K165" s="29">
        <v>548.85701809000011</v>
      </c>
      <c r="L165" s="29">
        <v>2.9258826460159417</v>
      </c>
    </row>
    <row r="166" spans="1:12" x14ac:dyDescent="0.25">
      <c r="A166" s="28">
        <v>5</v>
      </c>
      <c r="B166" s="29">
        <v>18197.110367269997</v>
      </c>
      <c r="C166" s="29">
        <v>5834.3229912400002</v>
      </c>
      <c r="D166" s="29">
        <v>32.061810218691818</v>
      </c>
      <c r="E166" s="29">
        <v>11813.93035794</v>
      </c>
      <c r="F166" s="29">
        <v>64.922012998222939</v>
      </c>
      <c r="G166" s="29">
        <v>4707.4520723599999</v>
      </c>
      <c r="H166" s="29">
        <v>25.86922856074445</v>
      </c>
      <c r="I166" s="29">
        <v>1303.5531551500001</v>
      </c>
      <c r="J166" s="29">
        <v>7.1635173323706347</v>
      </c>
      <c r="K166" s="29">
        <v>548.85701809000011</v>
      </c>
      <c r="L166" s="29">
        <v>3.0161767830852684</v>
      </c>
    </row>
    <row r="167" spans="1:12" x14ac:dyDescent="0.25">
      <c r="A167" s="28">
        <v>6</v>
      </c>
      <c r="B167" s="29">
        <v>18434.217382689993</v>
      </c>
      <c r="C167" s="29">
        <v>5878.1800472599998</v>
      </c>
      <c r="D167" s="29">
        <v>31.887331722472251</v>
      </c>
      <c r="E167" s="29">
        <v>12007.180317339997</v>
      </c>
      <c r="F167" s="29">
        <v>65.135286560171096</v>
      </c>
      <c r="G167" s="29">
        <v>4706.5652199600017</v>
      </c>
      <c r="H167" s="29">
        <v>25.531679063194389</v>
      </c>
      <c r="I167" s="29">
        <v>1303.4706014400001</v>
      </c>
      <c r="J167" s="29">
        <v>7.070929968873962</v>
      </c>
      <c r="K167" s="29">
        <v>548.85701809000011</v>
      </c>
      <c r="L167" s="29">
        <v>2.9773817173566863</v>
      </c>
    </row>
    <row r="168" spans="1:12" x14ac:dyDescent="0.25">
      <c r="A168" s="28">
        <v>7</v>
      </c>
      <c r="B168" s="29">
        <v>16713.351003940003</v>
      </c>
      <c r="C168" s="29">
        <v>5417.7973825300005</v>
      </c>
      <c r="D168" s="29">
        <v>32.415985168101898</v>
      </c>
      <c r="E168" s="29">
        <v>10784.524531000001</v>
      </c>
      <c r="F168" s="29">
        <v>64.526404839207046</v>
      </c>
      <c r="G168" s="29">
        <v>4370.1933948400001</v>
      </c>
      <c r="H168" s="29">
        <v>26.147918474336901</v>
      </c>
      <c r="I168" s="29">
        <v>1303.7071080999999</v>
      </c>
      <c r="J168" s="29">
        <v>7.8003932771630549</v>
      </c>
      <c r="K168" s="29">
        <v>511.02909040999998</v>
      </c>
      <c r="L168" s="29">
        <v>3.0576099926910532</v>
      </c>
    </row>
    <row r="169" spans="1:12" x14ac:dyDescent="0.25">
      <c r="A169" s="28">
        <v>8</v>
      </c>
      <c r="B169" s="29">
        <v>16839.653401849999</v>
      </c>
      <c r="C169" s="29">
        <v>5512.5931063099997</v>
      </c>
      <c r="D169" s="29">
        <v>32.735787220563509</v>
      </c>
      <c r="E169" s="29">
        <v>10816.031205129999</v>
      </c>
      <c r="F169" s="29">
        <v>64.229535769077955</v>
      </c>
      <c r="G169" s="29">
        <v>4368.8197552599977</v>
      </c>
      <c r="H169" s="29">
        <v>25.943644153507584</v>
      </c>
      <c r="I169" s="29">
        <v>1312.10599237</v>
      </c>
      <c r="J169" s="29">
        <v>7.7917636489231574</v>
      </c>
      <c r="K169" s="29">
        <v>511.02909040999998</v>
      </c>
      <c r="L169" s="29">
        <v>3.0346770103585294</v>
      </c>
    </row>
    <row r="170" spans="1:12" x14ac:dyDescent="0.25">
      <c r="A170" s="28">
        <v>9</v>
      </c>
      <c r="B170" s="29">
        <v>16785.056773860004</v>
      </c>
      <c r="C170" s="29">
        <v>5509.4845696799994</v>
      </c>
      <c r="D170" s="29">
        <v>32.823747002513123</v>
      </c>
      <c r="E170" s="29">
        <v>10764.543113770003</v>
      </c>
      <c r="F170" s="29">
        <v>64.131705116029323</v>
      </c>
      <c r="G170" s="29">
        <v>4306.7636263500008</v>
      </c>
      <c r="H170" s="29">
        <v>25.658320280793355</v>
      </c>
      <c r="I170" s="29">
        <v>1288.4180879400001</v>
      </c>
      <c r="J170" s="29">
        <v>7.6759829013298404</v>
      </c>
      <c r="K170" s="29">
        <v>511.02909040999998</v>
      </c>
      <c r="L170" s="29">
        <v>3.0445478814575395</v>
      </c>
    </row>
    <row r="171" spans="1:12" x14ac:dyDescent="0.25">
      <c r="A171" s="28">
        <v>10</v>
      </c>
      <c r="B171" s="29">
        <v>15820.032012370004</v>
      </c>
      <c r="C171" s="29">
        <v>5528.7770955400001</v>
      </c>
      <c r="D171" s="29">
        <v>34.94795137719656</v>
      </c>
      <c r="E171" s="29">
        <v>9817.8811804800025</v>
      </c>
      <c r="F171" s="29">
        <v>62.059806028225495</v>
      </c>
      <c r="G171" s="29">
        <v>4249.3130204200006</v>
      </c>
      <c r="H171" s="29">
        <v>26.86033136404134</v>
      </c>
      <c r="I171" s="29">
        <v>1282.6680255100002</v>
      </c>
      <c r="J171" s="29">
        <v>8.1078725030837866</v>
      </c>
      <c r="K171" s="29">
        <v>473.37373634999994</v>
      </c>
      <c r="L171" s="29">
        <v>2.9922425945779341</v>
      </c>
    </row>
    <row r="172" spans="1:12" x14ac:dyDescent="0.25">
      <c r="A172" s="28">
        <v>11</v>
      </c>
      <c r="B172" s="29">
        <v>16275.489472970001</v>
      </c>
      <c r="C172" s="29">
        <v>5681.815099129999</v>
      </c>
      <c r="D172" s="29">
        <v>34.910256361667287</v>
      </c>
      <c r="E172" s="29">
        <v>10120.300637490003</v>
      </c>
      <c r="F172" s="29">
        <v>62.181236725922076</v>
      </c>
      <c r="G172" s="29">
        <v>4308.3288178700004</v>
      </c>
      <c r="H172" s="29">
        <v>26.471270341977636</v>
      </c>
      <c r="I172" s="29">
        <v>1274.96081912</v>
      </c>
      <c r="J172" s="29">
        <v>7.8336250423523586</v>
      </c>
      <c r="K172" s="29">
        <v>473.37373634999994</v>
      </c>
      <c r="L172" s="29">
        <v>2.9085069124106488</v>
      </c>
    </row>
    <row r="173" spans="1:12" x14ac:dyDescent="0.25">
      <c r="A173" s="28">
        <v>12</v>
      </c>
      <c r="B173" s="29">
        <v>16444.561727330001</v>
      </c>
      <c r="C173" s="29">
        <v>5749.2115696199999</v>
      </c>
      <c r="D173" s="29">
        <v>34.961172361712208</v>
      </c>
      <c r="E173" s="29">
        <v>10221.976421360001</v>
      </c>
      <c r="F173" s="29">
        <v>62.160224096283521</v>
      </c>
      <c r="G173" s="29">
        <v>4328.8400243999986</v>
      </c>
      <c r="H173" s="29">
        <v>26.323839432009265</v>
      </c>
      <c r="I173" s="29">
        <v>1248.7765111199994</v>
      </c>
      <c r="J173" s="29">
        <v>7.5938570563701804</v>
      </c>
      <c r="K173" s="29">
        <v>473.37373634999994</v>
      </c>
      <c r="L173" s="29">
        <v>2.8786035420042695</v>
      </c>
    </row>
    <row r="174" spans="1:12" x14ac:dyDescent="0.25">
      <c r="A174" s="28">
        <v>2017</v>
      </c>
      <c r="B174" s="32">
        <v>11757.786958620001</v>
      </c>
      <c r="C174" s="32">
        <v>1916.1605169699999</v>
      </c>
      <c r="D174" s="32">
        <v>16.296948768621824</v>
      </c>
      <c r="E174" s="32">
        <v>9421.3959492000013</v>
      </c>
      <c r="F174" s="32">
        <v>80.128990109766207</v>
      </c>
      <c r="G174" s="32">
        <v>3456.2944338799994</v>
      </c>
      <c r="H174" s="32">
        <v>29.395790602806272</v>
      </c>
      <c r="I174" s="32">
        <v>1063.5623707</v>
      </c>
      <c r="J174" s="32">
        <v>9.0455999453219302</v>
      </c>
      <c r="K174" s="32">
        <v>420.23049245000004</v>
      </c>
      <c r="L174" s="32">
        <v>3.5740611216119711</v>
      </c>
    </row>
    <row r="175" spans="1:12" x14ac:dyDescent="0.25">
      <c r="A175" s="28">
        <v>1</v>
      </c>
      <c r="B175" s="29">
        <v>16705.157127140879</v>
      </c>
      <c r="C175" s="29">
        <v>5769.4076438299999</v>
      </c>
      <c r="D175" s="29">
        <v>34.536685886398757</v>
      </c>
      <c r="E175" s="29">
        <v>10481.35095211</v>
      </c>
      <c r="F175" s="29">
        <v>62.743204821946527</v>
      </c>
      <c r="G175" s="29">
        <v>4425.1076102500001</v>
      </c>
      <c r="H175" s="29">
        <v>26.489470147278798</v>
      </c>
      <c r="I175" s="29">
        <v>1296.0952736200004</v>
      </c>
      <c r="J175" s="29">
        <v>7.7586535927533031</v>
      </c>
      <c r="K175" s="29">
        <v>454.39853120088111</v>
      </c>
      <c r="L175" s="29">
        <v>2.7201092916547283</v>
      </c>
    </row>
    <row r="176" spans="1:12" x14ac:dyDescent="0.25">
      <c r="A176" s="28">
        <v>2</v>
      </c>
      <c r="B176" s="29">
        <v>15878.566380650882</v>
      </c>
      <c r="C176" s="29">
        <v>4311.4658067699993</v>
      </c>
      <c r="D176" s="29">
        <v>27.152739758822403</v>
      </c>
      <c r="E176" s="29">
        <v>11112.702042679999</v>
      </c>
      <c r="F176" s="29">
        <v>69.985550183054229</v>
      </c>
      <c r="G176" s="29">
        <v>4128.5768365599997</v>
      </c>
      <c r="H176" s="29">
        <v>26.000942009418132</v>
      </c>
      <c r="I176" s="29">
        <v>1188.5443008099999</v>
      </c>
      <c r="J176" s="29">
        <v>7.4852116514644695</v>
      </c>
      <c r="K176" s="29">
        <v>454.39853120088111</v>
      </c>
      <c r="L176" s="29">
        <v>2.861710058123363</v>
      </c>
    </row>
    <row r="177" spans="1:15" x14ac:dyDescent="0.25">
      <c r="A177" s="28">
        <v>3</v>
      </c>
      <c r="B177" s="29">
        <v>15533.337990800879</v>
      </c>
      <c r="C177" s="29">
        <v>5286.1553586700002</v>
      </c>
      <c r="D177" s="29">
        <v>34.031032877804861</v>
      </c>
      <c r="E177" s="29">
        <v>9792.7841009299991</v>
      </c>
      <c r="F177" s="29">
        <v>63.043655566687995</v>
      </c>
      <c r="G177" s="29">
        <v>4057.4750497199998</v>
      </c>
      <c r="H177" s="29">
        <v>26.121076179008718</v>
      </c>
      <c r="I177" s="29">
        <v>1156.6071268200001</v>
      </c>
      <c r="J177" s="29">
        <v>7.4459663950205908</v>
      </c>
      <c r="K177" s="29">
        <v>454.39853120088111</v>
      </c>
      <c r="L177" s="29">
        <f>K177/B177*100</f>
        <v>2.9253115555071556</v>
      </c>
    </row>
    <row r="178" spans="1:15" x14ac:dyDescent="0.25">
      <c r="A178" s="28">
        <v>4</v>
      </c>
      <c r="B178" s="29">
        <v>15453.511481964539</v>
      </c>
      <c r="C178" s="29">
        <v>5383.7175419199993</v>
      </c>
      <c r="D178" s="29">
        <v>34.838150204264061</v>
      </c>
      <c r="E178" s="29">
        <v>9670.6328498399998</v>
      </c>
      <c r="F178" s="29">
        <v>62.578869929506887</v>
      </c>
      <c r="G178" s="29">
        <v>3997.9841687800013</v>
      </c>
      <c r="H178" s="29">
        <v>25.871040206272617</v>
      </c>
      <c r="I178" s="29">
        <v>1136.65306401</v>
      </c>
      <c r="J178" s="29">
        <v>7.3553060437853448</v>
      </c>
      <c r="K178" s="29">
        <v>399.16109020453808</v>
      </c>
      <c r="L178" s="29">
        <f>K178/B178*100</f>
        <v>2.5829798662290471</v>
      </c>
    </row>
    <row r="179" spans="1:15" x14ac:dyDescent="0.25">
      <c r="A179" s="28">
        <v>5</v>
      </c>
      <c r="B179" s="29">
        <v>14794.004973694538</v>
      </c>
      <c r="C179" s="29">
        <v>4765.6318295600004</v>
      </c>
      <c r="D179" s="29">
        <f>C179/B179*100</f>
        <v>32.213263670208633</v>
      </c>
      <c r="E179" s="29">
        <v>9629.2120539299995</v>
      </c>
      <c r="F179" s="29">
        <f>E179/B179*100</f>
        <v>65.088609007850536</v>
      </c>
      <c r="G179" s="29">
        <v>3941.3674639800006</v>
      </c>
      <c r="H179" s="29">
        <f>G179/B179*100</f>
        <v>26.641652960021379</v>
      </c>
      <c r="I179" s="29">
        <v>1114.2346238500002</v>
      </c>
      <c r="J179" s="29">
        <f>I179/B179*100</f>
        <v>7.5316631691772367</v>
      </c>
      <c r="K179" s="29">
        <v>399.16109020453808</v>
      </c>
      <c r="L179" s="29">
        <f>K179/B179*100</f>
        <v>2.698127321940833</v>
      </c>
      <c r="O179" s="35"/>
    </row>
    <row r="180" spans="1:15" x14ac:dyDescent="0.25">
      <c r="A180" s="28">
        <v>6</v>
      </c>
      <c r="B180" s="29">
        <v>13881.99544171454</v>
      </c>
      <c r="C180" s="29">
        <v>3855.6910709700005</v>
      </c>
      <c r="D180" s="29">
        <v>27.774761108074468</v>
      </c>
      <c r="E180" s="29">
        <v>9627.14328054</v>
      </c>
      <c r="F180" s="29">
        <v>69.349851906816141</v>
      </c>
      <c r="G180" s="29">
        <v>3877.44597901</v>
      </c>
      <c r="H180" s="29">
        <v>27.931474227102211</v>
      </c>
      <c r="I180" s="29">
        <v>1097.3545581100002</v>
      </c>
      <c r="J180" s="29">
        <v>7.9048762313558854</v>
      </c>
      <c r="K180" s="29">
        <v>399.16109020453808</v>
      </c>
      <c r="L180" s="29">
        <v>2.8753869851093858</v>
      </c>
      <c r="O180" s="35"/>
    </row>
    <row r="181" spans="1:15" x14ac:dyDescent="0.25">
      <c r="A181" s="28">
        <v>7</v>
      </c>
      <c r="B181" s="29">
        <v>12860.844876327879</v>
      </c>
      <c r="C181" s="29">
        <v>2895.7111484000002</v>
      </c>
      <c r="D181" s="29">
        <v>22.515714762487708</v>
      </c>
      <c r="E181" s="29">
        <v>9512.7918661399981</v>
      </c>
      <c r="F181" s="29">
        <v>73.96708348181366</v>
      </c>
      <c r="G181" s="29">
        <v>3829.1198198099996</v>
      </c>
      <c r="H181" s="29">
        <v>29.773470224013131</v>
      </c>
      <c r="I181" s="29">
        <v>1091.9311276499998</v>
      </c>
      <c r="J181" s="29">
        <v>8.4903529911930313</v>
      </c>
      <c r="K181" s="29">
        <v>452.34186178788082</v>
      </c>
      <c r="L181" s="29">
        <v>3.517201755698625</v>
      </c>
    </row>
    <row r="182" spans="1:15" x14ac:dyDescent="0.25">
      <c r="A182" s="28">
        <v>8</v>
      </c>
      <c r="B182" s="29">
        <v>12376.603710087882</v>
      </c>
      <c r="C182" s="29">
        <v>2426.7057194399999</v>
      </c>
      <c r="D182" s="29">
        <v>19.607202236442689</v>
      </c>
      <c r="E182" s="29">
        <v>9497.5561288600002</v>
      </c>
      <c r="F182" s="29">
        <v>76.737983628891357</v>
      </c>
      <c r="G182" s="29">
        <v>3769.7020814500006</v>
      </c>
      <c r="H182" s="29">
        <v>30.458291868692573</v>
      </c>
      <c r="I182" s="29">
        <v>1086.5359578</v>
      </c>
      <c r="J182" s="29">
        <v>8.7789508596319514</v>
      </c>
      <c r="K182" s="29">
        <v>452.34186178788082</v>
      </c>
      <c r="L182" s="29">
        <v>3.654814134665938</v>
      </c>
    </row>
    <row r="183" spans="1:15" x14ac:dyDescent="0.25">
      <c r="A183" s="28">
        <v>9</v>
      </c>
      <c r="B183" s="29">
        <v>12437.248015267882</v>
      </c>
      <c r="C183" s="29">
        <v>2347.91655614</v>
      </c>
      <c r="D183" s="29">
        <v>18.878103526260098</v>
      </c>
      <c r="E183" s="29">
        <v>9636.9895973400016</v>
      </c>
      <c r="F183" s="29">
        <v>77.484903296209083</v>
      </c>
      <c r="G183" s="29">
        <v>3778.5411907900016</v>
      </c>
      <c r="H183" s="29">
        <v>30.38084619806158</v>
      </c>
      <c r="I183" s="29">
        <v>1085.14156243</v>
      </c>
      <c r="J183" s="29">
        <v>8.7249330486767462</v>
      </c>
      <c r="K183" s="29">
        <v>452.34186178788082</v>
      </c>
      <c r="L183" s="29">
        <v>3.6369931775308251</v>
      </c>
    </row>
    <row r="184" spans="1:15" x14ac:dyDescent="0.25">
      <c r="A184" s="28">
        <v>10</v>
      </c>
      <c r="B184" s="29">
        <v>12152.182179499998</v>
      </c>
      <c r="C184" s="29">
        <v>2144.8202990100003</v>
      </c>
      <c r="D184" s="29">
        <v>17.649672028684556</v>
      </c>
      <c r="E184" s="29">
        <v>9587.1288497700007</v>
      </c>
      <c r="F184" s="29">
        <v>78.892240983211323</v>
      </c>
      <c r="G184" s="29">
        <v>3772.1436409600001</v>
      </c>
      <c r="H184" s="29">
        <v>31.040874677828484</v>
      </c>
      <c r="I184" s="29">
        <v>1089.5049662700001</v>
      </c>
      <c r="J184" s="29">
        <v>8.965508829417729</v>
      </c>
      <c r="K184" s="29">
        <v>420.23303071999999</v>
      </c>
      <c r="L184" s="29">
        <v>3.4580869881041441</v>
      </c>
    </row>
    <row r="185" spans="1:15" x14ac:dyDescent="0.25">
      <c r="A185" s="28">
        <v>11</v>
      </c>
      <c r="B185" s="29">
        <v>12226.17449557</v>
      </c>
      <c r="C185" s="29">
        <v>2190.5497410100002</v>
      </c>
      <c r="D185" s="29">
        <v>17.916885954831731</v>
      </c>
      <c r="E185" s="29">
        <v>9615.3917238400027</v>
      </c>
      <c r="F185" s="29">
        <v>78.645955260363891</v>
      </c>
      <c r="G185" s="29">
        <v>3767.2430932600018</v>
      </c>
      <c r="H185" s="29">
        <v>30.812934124447633</v>
      </c>
      <c r="I185" s="29">
        <v>1082.9896267400006</v>
      </c>
      <c r="J185" s="29">
        <v>8.8579598396244741</v>
      </c>
      <c r="K185" s="29">
        <v>420.23303071999999</v>
      </c>
      <c r="L185" s="29">
        <v>3.4371587848044061</v>
      </c>
    </row>
    <row r="186" spans="1:15" x14ac:dyDescent="0.25">
      <c r="A186" s="28">
        <v>12</v>
      </c>
      <c r="B186" s="29">
        <v>11757.786958620001</v>
      </c>
      <c r="C186" s="29">
        <v>1916.1605169699999</v>
      </c>
      <c r="D186" s="29">
        <v>16.296948768621824</v>
      </c>
      <c r="E186" s="29">
        <v>9421.3959492000013</v>
      </c>
      <c r="F186" s="29">
        <v>80.128990109766207</v>
      </c>
      <c r="G186" s="29">
        <v>3456.2944338799994</v>
      </c>
      <c r="H186" s="29">
        <v>29.395790602806272</v>
      </c>
      <c r="I186" s="29">
        <v>1063.5623707</v>
      </c>
      <c r="J186" s="29">
        <v>9.0455999453219302</v>
      </c>
      <c r="K186" s="29">
        <v>420.23049245000004</v>
      </c>
      <c r="L186" s="29">
        <v>3.5740611216119711</v>
      </c>
    </row>
    <row r="187" spans="1:15" x14ac:dyDescent="0.25">
      <c r="A187" s="28">
        <v>2018</v>
      </c>
      <c r="B187" s="32">
        <v>13020.303367349999</v>
      </c>
      <c r="C187" s="32">
        <v>2098.4319377200004</v>
      </c>
      <c r="D187" s="32">
        <f>C187/B187*100</f>
        <v>16.11661325021101</v>
      </c>
      <c r="E187" s="32">
        <v>10529.823984429999</v>
      </c>
      <c r="F187" s="32">
        <f>+E187/B187*100</f>
        <v>80.872339816864923</v>
      </c>
      <c r="G187" s="32">
        <v>3349.49688668</v>
      </c>
      <c r="H187" s="32">
        <f>+G187/B187*100</f>
        <v>25.725183140350421</v>
      </c>
      <c r="I187" s="32">
        <v>1071.32301628</v>
      </c>
      <c r="J187" s="32">
        <f>+I187/B187*100</f>
        <v>8.2280956599404078</v>
      </c>
      <c r="K187" s="32">
        <v>392.04744520000003</v>
      </c>
      <c r="L187" s="32">
        <f>K187/B187*100</f>
        <v>3.0110469329240583</v>
      </c>
    </row>
    <row r="188" spans="1:15" x14ac:dyDescent="0.25">
      <c r="A188" s="28">
        <v>1</v>
      </c>
      <c r="B188" s="29">
        <v>11656.141583430008</v>
      </c>
      <c r="C188" s="29">
        <v>1861.9422102500002</v>
      </c>
      <c r="D188" s="29">
        <v>15.973915527046076</v>
      </c>
      <c r="E188" s="29">
        <v>9380.2687822099997</v>
      </c>
      <c r="F188" s="29">
        <v>80.474904281745225</v>
      </c>
      <c r="G188" s="29">
        <v>3304.1642406400001</v>
      </c>
      <c r="H188" s="29">
        <v>28.346981005593591</v>
      </c>
      <c r="I188" s="29">
        <v>1046.11326261</v>
      </c>
      <c r="J188" s="29">
        <v>8.9747817073286118</v>
      </c>
      <c r="K188" s="29">
        <v>413.93059097000787</v>
      </c>
      <c r="L188" s="29">
        <v>3.5511801912087115</v>
      </c>
    </row>
    <row r="189" spans="1:15" x14ac:dyDescent="0.25">
      <c r="A189" s="28">
        <v>2</v>
      </c>
      <c r="B189" s="29">
        <v>11561.095831580007</v>
      </c>
      <c r="C189" s="29">
        <v>1814.18733815</v>
      </c>
      <c r="D189" s="29">
        <v>15.692174553163118</v>
      </c>
      <c r="E189" s="29">
        <v>9332.9779024599993</v>
      </c>
      <c r="F189" s="29">
        <v>80.727450394159561</v>
      </c>
      <c r="G189" s="29">
        <v>3261.6062491500002</v>
      </c>
      <c r="H189" s="29">
        <v>28.211912578742549</v>
      </c>
      <c r="I189" s="29">
        <v>1046.9560222900002</v>
      </c>
      <c r="J189" s="29">
        <v>9.0558545447755971</v>
      </c>
      <c r="K189" s="29">
        <v>413.93059097000787</v>
      </c>
      <c r="L189" s="29">
        <v>3.5803750526773177</v>
      </c>
    </row>
    <row r="190" spans="1:15" x14ac:dyDescent="0.25">
      <c r="A190" s="28">
        <v>3</v>
      </c>
      <c r="B190" s="29">
        <v>11663.483887770006</v>
      </c>
      <c r="C190" s="29">
        <v>1798.8277420900001</v>
      </c>
      <c r="D190" s="29">
        <v>15.422730973000265</v>
      </c>
      <c r="E190" s="29">
        <v>9450.7255547099994</v>
      </c>
      <c r="F190" s="29">
        <v>81.028324346722499</v>
      </c>
      <c r="G190" s="29">
        <v>3263.1429521800001</v>
      </c>
      <c r="H190" s="29">
        <v>27.977429244804274</v>
      </c>
      <c r="I190" s="29">
        <v>1037.0182161800001</v>
      </c>
      <c r="J190" s="29">
        <v>8.8911531593693685</v>
      </c>
      <c r="K190" s="29">
        <v>413.93059097000798</v>
      </c>
      <c r="L190" s="29">
        <v>3.5489446802772511</v>
      </c>
    </row>
    <row r="191" spans="1:15" x14ac:dyDescent="0.25">
      <c r="A191" s="28">
        <v>4</v>
      </c>
      <c r="B191" s="29">
        <v>11815.783021536998</v>
      </c>
      <c r="C191" s="29">
        <v>1768.8861537400003</v>
      </c>
      <c r="D191" s="29">
        <v>14.970536870182841</v>
      </c>
      <c r="E191" s="29">
        <v>9653.7149833499989</v>
      </c>
      <c r="F191" s="29">
        <v>81.701864072434887</v>
      </c>
      <c r="G191" s="29">
        <v>3266.42627154</v>
      </c>
      <c r="H191" s="29">
        <v>27.64460269443153</v>
      </c>
      <c r="I191" s="29">
        <v>1042.0550810499999</v>
      </c>
      <c r="J191" s="29">
        <v>8.8191792211367908</v>
      </c>
      <c r="K191" s="29">
        <v>393.18188444700002</v>
      </c>
      <c r="L191" s="29">
        <v>3.3275990573822751</v>
      </c>
    </row>
    <row r="192" spans="1:15" x14ac:dyDescent="0.25">
      <c r="A192" s="28">
        <v>5</v>
      </c>
      <c r="B192" s="29">
        <v>11945.500793076999</v>
      </c>
      <c r="C192" s="29">
        <v>1789.08435089</v>
      </c>
      <c r="D192" s="29">
        <f>+C192/B192*100</f>
        <v>14.977056063876883</v>
      </c>
      <c r="E192" s="29">
        <v>9763.2345577399992</v>
      </c>
      <c r="F192" s="29">
        <f>+E192/B192*100</f>
        <v>81.731479716599836</v>
      </c>
      <c r="G192" s="29">
        <v>3276.1959363999986</v>
      </c>
      <c r="H192" s="29">
        <f>G192/B192*100</f>
        <v>27.426191610976364</v>
      </c>
      <c r="I192" s="29">
        <v>1037.1681990199991</v>
      </c>
      <c r="J192" s="29">
        <f>+I192/B192*100</f>
        <v>8.682500775698653</v>
      </c>
      <c r="K192" s="29">
        <v>393.18188444700002</v>
      </c>
      <c r="L192" s="29">
        <f>K192/B192*100</f>
        <v>3.2914642195232879</v>
      </c>
    </row>
    <row r="193" spans="1:12" x14ac:dyDescent="0.25">
      <c r="A193" s="28">
        <v>6</v>
      </c>
      <c r="B193" s="29">
        <v>12105.576494017001</v>
      </c>
      <c r="C193" s="29">
        <v>1819.44127256</v>
      </c>
      <c r="D193" s="29">
        <v>15.029777999083574</v>
      </c>
      <c r="E193" s="29">
        <v>9892.9533370099998</v>
      </c>
      <c r="F193" s="29">
        <v>81.722281808713888</v>
      </c>
      <c r="G193" s="29">
        <v>3308.8732698099998</v>
      </c>
      <c r="H193" s="29">
        <f>G193/B193*100</f>
        <v>27.333462982497036</v>
      </c>
      <c r="I193" s="29">
        <v>1070.33044253</v>
      </c>
      <c r="J193" s="29">
        <v>8.8416313180871207</v>
      </c>
      <c r="K193" s="29">
        <v>393.18188444700002</v>
      </c>
      <c r="L193" s="29">
        <v>3.2479401922025293</v>
      </c>
    </row>
    <row r="194" spans="1:12" x14ac:dyDescent="0.25">
      <c r="A194" s="28">
        <v>7</v>
      </c>
      <c r="B194" s="29">
        <v>12170.671456159998</v>
      </c>
      <c r="C194" s="29">
        <v>1820.4169568</v>
      </c>
      <c r="D194" s="29">
        <v>14.957407759771741</v>
      </c>
      <c r="E194" s="29">
        <v>9949.1913162699966</v>
      </c>
      <c r="F194" s="29">
        <v>81.747267207959723</v>
      </c>
      <c r="G194" s="29">
        <v>3312.7087121699983</v>
      </c>
      <c r="H194" s="29">
        <v>27.218783483743795</v>
      </c>
      <c r="I194" s="29">
        <v>1078.8537864999994</v>
      </c>
      <c r="J194" s="29">
        <v>8.8643735917623019</v>
      </c>
      <c r="K194" s="29">
        <v>401.06318309</v>
      </c>
      <c r="L194" s="29">
        <v>3.2953250322685208</v>
      </c>
    </row>
    <row r="195" spans="1:12" x14ac:dyDescent="0.25">
      <c r="A195" s="28">
        <v>8</v>
      </c>
      <c r="B195" s="29">
        <v>12306.538666899998</v>
      </c>
      <c r="C195" s="29">
        <v>1812.7196651199999</v>
      </c>
      <c r="D195" s="29">
        <v>14.729727945320159</v>
      </c>
      <c r="E195" s="29">
        <v>10092.755818689999</v>
      </c>
      <c r="F195" s="29">
        <v>82.011328220466652</v>
      </c>
      <c r="G195" s="29">
        <v>3334.1298646999999</v>
      </c>
      <c r="H195" s="29">
        <v>27.092344605941609</v>
      </c>
      <c r="I195" s="29">
        <v>1082.19553045</v>
      </c>
      <c r="J195" s="29">
        <v>8.7936629440794967</v>
      </c>
      <c r="K195" s="29">
        <v>401.06318309</v>
      </c>
      <c r="L195" s="29">
        <v>3.2953250322685208</v>
      </c>
    </row>
    <row r="196" spans="1:12" x14ac:dyDescent="0.25">
      <c r="A196" s="28">
        <v>9</v>
      </c>
      <c r="B196" s="29">
        <v>12302.424515589999</v>
      </c>
      <c r="C196" s="29">
        <v>1858.7851828299999</v>
      </c>
      <c r="D196" s="29">
        <v>15.109096426273471</v>
      </c>
      <c r="E196" s="29">
        <v>10042.57614967</v>
      </c>
      <c r="F196" s="29">
        <v>81.63086989027039</v>
      </c>
      <c r="G196" s="29">
        <v>3403.2840862299977</v>
      </c>
      <c r="H196" s="29">
        <v>27.66352341294397</v>
      </c>
      <c r="I196" s="29">
        <v>1089.5430063500003</v>
      </c>
      <c r="J196" s="29">
        <v>8.8563275065764397</v>
      </c>
      <c r="K196" s="29">
        <v>401.06318309</v>
      </c>
      <c r="L196" s="29">
        <v>3.2953250322685208</v>
      </c>
    </row>
    <row r="197" spans="1:12" x14ac:dyDescent="0.25">
      <c r="A197" s="28">
        <v>10</v>
      </c>
      <c r="B197" s="29">
        <v>12281.298870979997</v>
      </c>
      <c r="C197" s="29">
        <v>1862.22789549</v>
      </c>
      <c r="D197" s="29">
        <v>15.163118453947385</v>
      </c>
      <c r="E197" s="29">
        <v>10027.023530289998</v>
      </c>
      <c r="F197" s="29">
        <v>81.644650420349905</v>
      </c>
      <c r="G197" s="29">
        <v>3351.0699679899999</v>
      </c>
      <c r="H197" s="29">
        <v>27.285957317661126</v>
      </c>
      <c r="I197" s="29">
        <v>1058.5187163799999</v>
      </c>
      <c r="J197" s="29">
        <v>8.6189476170246024</v>
      </c>
      <c r="K197" s="29">
        <v>392.04744520000003</v>
      </c>
      <c r="L197" s="29">
        <v>3.1922311257027185</v>
      </c>
    </row>
    <row r="198" spans="1:12" x14ac:dyDescent="0.25">
      <c r="A198" s="28">
        <v>11</v>
      </c>
      <c r="B198" s="29">
        <v>12564.15074323</v>
      </c>
      <c r="C198" s="29">
        <v>1848.72663685</v>
      </c>
      <c r="D198" s="29">
        <v>14.714298440315657</v>
      </c>
      <c r="E198" s="29">
        <v>10323.37666118</v>
      </c>
      <c r="F198" s="29">
        <v>82.165335900180864</v>
      </c>
      <c r="G198" s="29">
        <v>3385.9334036999999</v>
      </c>
      <c r="H198" s="29">
        <v>26.949162525166759</v>
      </c>
      <c r="I198" s="29">
        <v>1088.7210055</v>
      </c>
      <c r="J198" s="29">
        <v>8.665297223424675</v>
      </c>
      <c r="K198" s="29">
        <v>392.04744520000003</v>
      </c>
      <c r="L198" s="29">
        <v>3.120365659503479</v>
      </c>
    </row>
    <row r="199" spans="1:12" x14ac:dyDescent="0.25">
      <c r="A199" s="28">
        <v>12</v>
      </c>
      <c r="B199" s="29">
        <v>13020.303367349999</v>
      </c>
      <c r="C199" s="29">
        <v>2098.4319377200004</v>
      </c>
      <c r="D199" s="29">
        <v>16.11661325021101</v>
      </c>
      <c r="E199" s="29">
        <v>10529.823984429999</v>
      </c>
      <c r="F199" s="29">
        <v>80.872339816864923</v>
      </c>
      <c r="G199" s="29">
        <v>3349.49688668</v>
      </c>
      <c r="H199" s="29">
        <v>25.725183140350421</v>
      </c>
      <c r="I199" s="29">
        <v>1071.32301628</v>
      </c>
      <c r="J199" s="29">
        <v>8.2280956599404078</v>
      </c>
      <c r="K199" s="29">
        <v>392.04744520000003</v>
      </c>
      <c r="L199" s="29">
        <v>3.0110469329240583</v>
      </c>
    </row>
    <row r="200" spans="1:12" x14ac:dyDescent="0.25">
      <c r="A200" s="28">
        <v>2019</v>
      </c>
      <c r="B200" s="32">
        <v>15298.183505950001</v>
      </c>
      <c r="C200" s="32">
        <v>2561.4975234800004</v>
      </c>
      <c r="D200" s="32">
        <v>16.74380178851786</v>
      </c>
      <c r="E200" s="32">
        <v>12339.43841615</v>
      </c>
      <c r="F200" s="32">
        <v>80.659500595941722</v>
      </c>
      <c r="G200" s="32">
        <v>3655.8446672099999</v>
      </c>
      <c r="H200" s="32">
        <v>23.897246792654261</v>
      </c>
      <c r="I200" s="32">
        <v>1107.3703516600001</v>
      </c>
      <c r="J200" s="32">
        <v>7.2385741171774081</v>
      </c>
      <c r="K200" s="32">
        <v>397.24756632000003</v>
      </c>
      <c r="L200" s="32">
        <v>2.5966976155404105</v>
      </c>
    </row>
    <row r="201" spans="1:12" x14ac:dyDescent="0.25">
      <c r="A201" s="28">
        <v>1</v>
      </c>
      <c r="B201" s="29">
        <v>12884.653253691562</v>
      </c>
      <c r="C201" s="29">
        <v>2062.3951842399997</v>
      </c>
      <c r="D201" s="29">
        <v>16.006602146232428</v>
      </c>
      <c r="E201" s="29">
        <v>10478.590339089998</v>
      </c>
      <c r="F201" s="29">
        <v>81.326133755968897</v>
      </c>
      <c r="G201" s="29">
        <v>3345.4798601399998</v>
      </c>
      <c r="H201" s="29">
        <v>25.964842004432608</v>
      </c>
      <c r="I201" s="29">
        <v>1071.7069957900001</v>
      </c>
      <c r="J201" s="29">
        <v>8.3177014909807294</v>
      </c>
      <c r="K201" s="29">
        <v>343.66773036156223</v>
      </c>
      <c r="L201" s="29">
        <v>2.6672640977986624</v>
      </c>
    </row>
    <row r="202" spans="1:12" x14ac:dyDescent="0.25">
      <c r="A202" s="28">
        <v>2</v>
      </c>
      <c r="B202" s="29">
        <v>12974.579268571561</v>
      </c>
      <c r="C202" s="29">
        <v>2080.16964551</v>
      </c>
      <c r="D202" s="29">
        <v>16.032655876162501</v>
      </c>
      <c r="E202" s="29">
        <v>10550.7418927</v>
      </c>
      <c r="F202" s="29">
        <v>81.318566670266961</v>
      </c>
      <c r="G202" s="29">
        <v>3357.6840052299999</v>
      </c>
      <c r="H202" s="29">
        <v>25.878943245299276</v>
      </c>
      <c r="I202" s="29">
        <v>1070.95347434</v>
      </c>
      <c r="J202" s="29">
        <v>8.2542443355691706</v>
      </c>
      <c r="K202" s="29">
        <v>343.66773036156223</v>
      </c>
      <c r="L202" s="29">
        <v>2.6487774535705495</v>
      </c>
    </row>
    <row r="203" spans="1:12" x14ac:dyDescent="0.25">
      <c r="A203" s="28">
        <v>3</v>
      </c>
      <c r="B203" s="29">
        <v>13058.03385171156</v>
      </c>
      <c r="C203" s="29">
        <v>2103.6708775099996</v>
      </c>
      <c r="D203" s="29">
        <v>16.110165599197497</v>
      </c>
      <c r="E203" s="29">
        <v>10610.69524384</v>
      </c>
      <c r="F203" s="29">
        <v>81.257985423657189</v>
      </c>
      <c r="G203" s="29">
        <v>3338.5880311000001</v>
      </c>
      <c r="H203" s="29">
        <v>25.567310278203948</v>
      </c>
      <c r="I203" s="29">
        <v>1026.0748575</v>
      </c>
      <c r="J203" s="29">
        <v>7.8578051577459274</v>
      </c>
      <c r="K203" s="29">
        <v>343.66773036156223</v>
      </c>
      <c r="L203" s="29">
        <v>2.6318489771453346</v>
      </c>
    </row>
    <row r="204" spans="1:12" x14ac:dyDescent="0.25">
      <c r="A204" s="28">
        <v>4</v>
      </c>
      <c r="B204" s="29">
        <v>13011.354034490003</v>
      </c>
      <c r="C204" s="29">
        <v>2131.9342955799998</v>
      </c>
      <c r="D204" s="29">
        <v>16.385183970313538</v>
      </c>
      <c r="E204" s="29">
        <v>10542.851391160002</v>
      </c>
      <c r="F204" s="29">
        <v>81.02808795466953</v>
      </c>
      <c r="G204" s="29">
        <v>3308.1869106700001</v>
      </c>
      <c r="H204" s="29">
        <v>25.425385412623342</v>
      </c>
      <c r="I204" s="29">
        <v>1044.11939297</v>
      </c>
      <c r="J204" s="29">
        <v>8.0246789857711036</v>
      </c>
      <c r="K204" s="29">
        <v>336.56834774999999</v>
      </c>
      <c r="L204" s="29">
        <v>2.5867280750169228</v>
      </c>
    </row>
    <row r="205" spans="1:12" x14ac:dyDescent="0.25">
      <c r="A205" s="28">
        <v>5</v>
      </c>
      <c r="B205" s="29">
        <v>13197.974708330001</v>
      </c>
      <c r="C205" s="29">
        <v>2158.4102194699999</v>
      </c>
      <c r="D205" s="29">
        <v>16.354101800996052</v>
      </c>
      <c r="E205" s="29">
        <v>10702.996141110001</v>
      </c>
      <c r="F205" s="29">
        <v>81.095746716007298</v>
      </c>
      <c r="G205" s="29">
        <v>3324.3078276599999</v>
      </c>
      <c r="H205" s="29">
        <v>25.188014836563056</v>
      </c>
      <c r="I205" s="29">
        <v>1049.3712782099999</v>
      </c>
      <c r="J205" s="29">
        <v>7.9510023424100167</v>
      </c>
      <c r="K205" s="29">
        <v>336.56834774999999</v>
      </c>
      <c r="L205" s="29">
        <v>2.5501514829966476</v>
      </c>
    </row>
    <row r="206" spans="1:12" x14ac:dyDescent="0.25">
      <c r="A206" s="28">
        <v>6</v>
      </c>
      <c r="B206" s="29">
        <v>13482.586430900001</v>
      </c>
      <c r="C206" s="29">
        <v>2181.8421619200008</v>
      </c>
      <c r="D206" s="29">
        <v>16.182667718113464</v>
      </c>
      <c r="E206" s="29">
        <v>10964.17592123</v>
      </c>
      <c r="F206" s="29">
        <v>81.321013422927564</v>
      </c>
      <c r="G206" s="29">
        <v>3343.0864201400004</v>
      </c>
      <c r="H206" s="29">
        <v>24.795586790959959</v>
      </c>
      <c r="I206" s="29">
        <v>1042.2599336500002</v>
      </c>
      <c r="J206" s="29">
        <v>7.7304153694227526</v>
      </c>
      <c r="K206" s="29">
        <v>336.56834774999999</v>
      </c>
      <c r="L206" s="29">
        <v>2.4963188589589711</v>
      </c>
    </row>
    <row r="207" spans="1:12" x14ac:dyDescent="0.25">
      <c r="A207" s="28">
        <v>7</v>
      </c>
      <c r="B207" s="29">
        <v>13681.396710880001</v>
      </c>
      <c r="C207" s="29">
        <v>2202.8384778200002</v>
      </c>
      <c r="D207" s="29">
        <v>16.10097656234333</v>
      </c>
      <c r="E207" s="29">
        <v>11139.41266996</v>
      </c>
      <c r="F207" s="29">
        <v>81.420142295131953</v>
      </c>
      <c r="G207" s="29">
        <v>3358.30152387</v>
      </c>
      <c r="H207" s="29">
        <v>24.54648158253713</v>
      </c>
      <c r="I207" s="29">
        <v>1049.1553517500001</v>
      </c>
      <c r="J207" s="29">
        <v>7.6684813248319106</v>
      </c>
      <c r="K207" s="29">
        <v>339.1455631</v>
      </c>
      <c r="L207" s="29">
        <v>2.4788811425247079</v>
      </c>
    </row>
    <row r="208" spans="1:12" x14ac:dyDescent="0.25">
      <c r="A208" s="28">
        <v>8</v>
      </c>
      <c r="B208" s="29">
        <v>13865.532789560002</v>
      </c>
      <c r="C208" s="29">
        <v>2220.0078059500001</v>
      </c>
      <c r="D208" s="29">
        <f>+C208/B208*100</f>
        <v>16.010980895170118</v>
      </c>
      <c r="E208" s="29">
        <v>11306.379420509998</v>
      </c>
      <c r="F208" s="29">
        <f>+E208/B208*100</f>
        <v>81.543057826260323</v>
      </c>
      <c r="G208" s="29">
        <v>3438.7670966699998</v>
      </c>
      <c r="H208" s="29">
        <f>+G208/B208*100</f>
        <v>24.800829141302135</v>
      </c>
      <c r="I208" s="29">
        <v>1068.62538445</v>
      </c>
      <c r="J208" s="29">
        <f>+I208/B208*100</f>
        <v>7.70706326737489</v>
      </c>
      <c r="K208" s="29">
        <v>339.1455631</v>
      </c>
      <c r="L208" s="29">
        <f>+K208/B208*100</f>
        <v>2.4459612785695355</v>
      </c>
    </row>
    <row r="209" spans="1:16" x14ac:dyDescent="0.25">
      <c r="A209" s="28">
        <v>9</v>
      </c>
      <c r="B209" s="29">
        <v>14242.987622359999</v>
      </c>
      <c r="C209" s="29">
        <v>2419.8242963299999</v>
      </c>
      <c r="D209" s="29">
        <f>+C209/B209*100</f>
        <v>16.989583649789385</v>
      </c>
      <c r="E209" s="29">
        <v>11452.311012609998</v>
      </c>
      <c r="F209" s="29">
        <f>+E209/B209*100</f>
        <v>80.406662676804331</v>
      </c>
      <c r="G209" s="29">
        <v>3503.1888541200001</v>
      </c>
      <c r="H209" s="29">
        <f>+G209/B209*100</f>
        <v>24.59588498567787</v>
      </c>
      <c r="I209" s="29">
        <v>1092.2739223000001</v>
      </c>
      <c r="J209" s="29">
        <f>+I209/B209*100</f>
        <v>7.6688539740443522</v>
      </c>
      <c r="K209" s="29">
        <v>370.85231342000003</v>
      </c>
      <c r="L209" s="29">
        <f>+K209/B209*100</f>
        <v>2.6037536734062785</v>
      </c>
    </row>
    <row r="210" spans="1:16" x14ac:dyDescent="0.25">
      <c r="A210" s="28">
        <v>10</v>
      </c>
      <c r="B210" s="29">
        <v>14445.834273409999</v>
      </c>
      <c r="C210" s="29">
        <v>2425.4248260300001</v>
      </c>
      <c r="D210" s="29">
        <f>+C210/B210*100</f>
        <v>16.789787146419123</v>
      </c>
      <c r="E210" s="29">
        <v>11649.557133959999</v>
      </c>
      <c r="F210" s="29">
        <f>+E210/B210*100</f>
        <v>80.64302077314413</v>
      </c>
      <c r="G210" s="29">
        <v>3571.7183132599998</v>
      </c>
      <c r="H210" s="29">
        <f>+G210/B210*100</f>
        <v>24.724901626722602</v>
      </c>
      <c r="I210" s="29">
        <v>1111.0145345400001</v>
      </c>
      <c r="J210" s="29">
        <f>+I210/B210*100</f>
        <v>7.690899075209594</v>
      </c>
      <c r="K210" s="29">
        <v>370.85231342000003</v>
      </c>
      <c r="L210" s="29">
        <f>+K210/B210*100</f>
        <v>2.5671920804367554</v>
      </c>
    </row>
    <row r="211" spans="1:16" x14ac:dyDescent="0.25">
      <c r="A211" s="28">
        <v>11</v>
      </c>
      <c r="B211" s="29">
        <v>15116.424979360001</v>
      </c>
      <c r="C211" s="29">
        <v>2514.0373991500001</v>
      </c>
      <c r="D211" s="29">
        <f>+C211/B211*100</f>
        <v>16.631163800850217</v>
      </c>
      <c r="E211" s="29">
        <v>12231.535266789999</v>
      </c>
      <c r="F211" s="29">
        <f>+E211/B211*100</f>
        <v>80.915529190869947</v>
      </c>
      <c r="G211" s="29">
        <v>3657.2738204000002</v>
      </c>
      <c r="H211" s="29">
        <f>+G211/B211*100</f>
        <v>24.194039433223459</v>
      </c>
      <c r="I211" s="29">
        <v>1128.77820993</v>
      </c>
      <c r="J211" s="29">
        <f>+I211/B211*100</f>
        <v>7.467229926859269</v>
      </c>
      <c r="K211" s="29">
        <v>370.85231342000003</v>
      </c>
      <c r="L211" s="29">
        <f>+K211/B211*100</f>
        <v>2.4533070082798187</v>
      </c>
      <c r="N211" s="2" t="s">
        <v>27</v>
      </c>
    </row>
    <row r="212" spans="1:16" x14ac:dyDescent="0.25">
      <c r="A212" s="28">
        <v>12</v>
      </c>
      <c r="B212" s="29">
        <v>15298.183505950001</v>
      </c>
      <c r="C212" s="29">
        <v>2561.4975234800004</v>
      </c>
      <c r="D212" s="29">
        <f>+C212/B212*100</f>
        <v>16.74380178851786</v>
      </c>
      <c r="E212" s="29">
        <v>12339.43841615</v>
      </c>
      <c r="F212" s="29">
        <f>+E212/B212*100</f>
        <v>80.659500595941722</v>
      </c>
      <c r="G212" s="29">
        <v>3655.8446672099999</v>
      </c>
      <c r="H212" s="29">
        <f>+G212/B212*100</f>
        <v>23.897246792654261</v>
      </c>
      <c r="I212" s="29">
        <v>1107.3703516600001</v>
      </c>
      <c r="J212" s="29">
        <f>+I212/B212*100</f>
        <v>7.2385741171774081</v>
      </c>
      <c r="K212" s="29">
        <v>397.24756632000003</v>
      </c>
      <c r="L212" s="29">
        <f>+K212/B212*100</f>
        <v>2.5966976155404105</v>
      </c>
    </row>
    <row r="213" spans="1:16" x14ac:dyDescent="0.25">
      <c r="A213" s="28">
        <v>2020</v>
      </c>
      <c r="B213" s="32">
        <v>14530.423128150002</v>
      </c>
      <c r="C213" s="32">
        <v>2776.4592247099999</v>
      </c>
      <c r="D213" s="32">
        <v>19.107903467250896</v>
      </c>
      <c r="E213" s="32">
        <v>11380.52024799</v>
      </c>
      <c r="F213" s="32">
        <v>78.322015454197967</v>
      </c>
      <c r="G213" s="32">
        <v>3112.3165906699992</v>
      </c>
      <c r="H213" s="32">
        <f t="shared" ref="H213" si="52">+G213/B213*100</f>
        <v>21.41931149025153</v>
      </c>
      <c r="I213" s="32">
        <v>968.15444204000016</v>
      </c>
      <c r="J213" s="29">
        <f>I213/B213*100</f>
        <v>6.6629473450389778</v>
      </c>
      <c r="K213" s="32">
        <v>373.44365544999994</v>
      </c>
      <c r="L213" s="32">
        <v>2.570081078551127</v>
      </c>
    </row>
    <row r="214" spans="1:16" x14ac:dyDescent="0.25">
      <c r="A214" s="28">
        <v>1</v>
      </c>
      <c r="B214" s="29">
        <v>15513.610178430001</v>
      </c>
      <c r="C214" s="29">
        <v>2533.1936912099995</v>
      </c>
      <c r="D214" s="29">
        <f>+C214/B214*100</f>
        <v>16.328847135350426</v>
      </c>
      <c r="E214" s="29">
        <v>12583.168920900001</v>
      </c>
      <c r="F214" s="29">
        <f>+E214/B214*100</f>
        <v>81.110513775804023</v>
      </c>
      <c r="G214" s="29">
        <v>3663.5541104899999</v>
      </c>
      <c r="H214" s="29">
        <f>+G214/B214*100</f>
        <v>23.615097120229152</v>
      </c>
      <c r="I214" s="29">
        <v>1105.92625961</v>
      </c>
      <c r="J214" s="29">
        <f>I214/B214*100</f>
        <v>7.1287485433124447</v>
      </c>
      <c r="K214" s="29">
        <v>397.24756632000003</v>
      </c>
      <c r="L214" s="29">
        <f>+K214/B214*100</f>
        <v>2.560639088845547</v>
      </c>
      <c r="M214" s="36"/>
    </row>
    <row r="215" spans="1:16" x14ac:dyDescent="0.25">
      <c r="A215" s="28">
        <v>2</v>
      </c>
      <c r="B215" s="29">
        <v>15696.359848159998</v>
      </c>
      <c r="C215" s="29">
        <v>2564.0359698399998</v>
      </c>
      <c r="D215" s="29">
        <f>+C215/B215*100</f>
        <v>16.335226731824502</v>
      </c>
      <c r="E215" s="29">
        <v>12735.076312000001</v>
      </c>
      <c r="F215" s="29">
        <f>+E215/B215*100</f>
        <v>81.13394720300623</v>
      </c>
      <c r="G215" s="29">
        <v>3711.3806702500001</v>
      </c>
      <c r="H215" s="29">
        <f>+G215/B215*100</f>
        <v>23.644849545705757</v>
      </c>
      <c r="I215" s="29">
        <v>1123.1838584</v>
      </c>
      <c r="J215" s="29">
        <f>I215/B215*100</f>
        <v>7.1556964115578996</v>
      </c>
      <c r="K215" s="29">
        <v>397.24756632000003</v>
      </c>
      <c r="L215" s="29">
        <f>+K215/B215*100</f>
        <v>2.5308260651692902</v>
      </c>
      <c r="M215" s="36"/>
    </row>
    <row r="216" spans="1:16" x14ac:dyDescent="0.25">
      <c r="A216" s="28">
        <v>3</v>
      </c>
      <c r="B216" s="29">
        <v>15637.419790709999</v>
      </c>
      <c r="C216" s="29">
        <v>2606.4136449400003</v>
      </c>
      <c r="D216" s="29">
        <f>+C216/B216*100</f>
        <v>16.667798651082062</v>
      </c>
      <c r="E216" s="29">
        <v>12626.32068809</v>
      </c>
      <c r="F216" s="29">
        <f>+E216/B216*100</f>
        <v>80.744271478796918</v>
      </c>
      <c r="G216" s="29">
        <v>3670.5110727599999</v>
      </c>
      <c r="H216" s="29">
        <f>+G216/B216*100</f>
        <v>23.472613269233879</v>
      </c>
      <c r="I216" s="29">
        <v>1101.7030176200001</v>
      </c>
      <c r="J216" s="29">
        <f>I216/B216*100</f>
        <v>7.0452992396770497</v>
      </c>
      <c r="K216" s="29">
        <v>404.68545768000001</v>
      </c>
      <c r="L216" s="29">
        <f>+K216/B216*100</f>
        <v>2.5879298701210205</v>
      </c>
      <c r="M216" s="36"/>
    </row>
    <row r="217" spans="1:16" x14ac:dyDescent="0.25">
      <c r="A217" s="28">
        <v>4</v>
      </c>
      <c r="B217" s="29" t="s">
        <v>28</v>
      </c>
      <c r="C217" s="29">
        <v>2646.1417917800004</v>
      </c>
      <c r="D217" s="29">
        <v>17.469917345237828</v>
      </c>
      <c r="E217" s="29">
        <v>12096.020554609997</v>
      </c>
      <c r="F217" s="29">
        <v>79.858335615940916</v>
      </c>
      <c r="G217" s="29">
        <v>3562.16702326</v>
      </c>
      <c r="H217" s="29">
        <v>23.517546814610732</v>
      </c>
      <c r="I217" s="29">
        <v>1069.45571518</v>
      </c>
      <c r="J217" s="29">
        <v>7.0605826969003695</v>
      </c>
      <c r="K217" s="29">
        <v>404.68545768000001</v>
      </c>
      <c r="L217" s="29">
        <v>2.6717470388212381</v>
      </c>
      <c r="M217" s="36"/>
    </row>
    <row r="218" spans="1:16" x14ac:dyDescent="0.25">
      <c r="A218" s="28">
        <v>5</v>
      </c>
      <c r="B218" s="29" t="s">
        <v>29</v>
      </c>
      <c r="C218" s="29">
        <v>2571.1817626600005</v>
      </c>
      <c r="D218" s="29">
        <v>17.413206029243451</v>
      </c>
      <c r="E218" s="29">
        <v>11789.83963364</v>
      </c>
      <c r="F218" s="29">
        <v>79.846127400935956</v>
      </c>
      <c r="G218" s="29">
        <v>3276.5164252499999</v>
      </c>
      <c r="H218" s="29">
        <v>22.190051438468885</v>
      </c>
      <c r="I218" s="29">
        <v>1039.8275214800001</v>
      </c>
      <c r="J218" s="29">
        <v>7.0605826969003695</v>
      </c>
      <c r="K218" s="29">
        <v>404.68545768000001</v>
      </c>
      <c r="L218" s="29">
        <v>2.7407129880737116</v>
      </c>
      <c r="M218" s="36"/>
    </row>
    <row r="219" spans="1:16" x14ac:dyDescent="0.25">
      <c r="A219" s="28">
        <v>6</v>
      </c>
      <c r="B219" s="29">
        <v>14550.65617651</v>
      </c>
      <c r="C219" s="29">
        <v>2585.6356958800002</v>
      </c>
      <c r="D219" s="29">
        <f t="shared" ref="D219:D224" si="53">+C219/B219*100</f>
        <v>17.769890680628876</v>
      </c>
      <c r="E219" s="29">
        <v>11584.156546160002</v>
      </c>
      <c r="F219" s="29">
        <f t="shared" ref="F219:F224" si="54">+E219/B219*100</f>
        <v>79.61260582090452</v>
      </c>
      <c r="G219" s="29">
        <v>3229.46978954</v>
      </c>
      <c r="H219" s="29">
        <f t="shared" ref="H219:H224" si="55">+G219/B219*100</f>
        <v>22.194667720576941</v>
      </c>
      <c r="I219" s="29">
        <v>1003.71028125</v>
      </c>
      <c r="J219" s="29">
        <f t="shared" ref="J219:J225" si="56">I219/B219*100</f>
        <v>6.8980413602951458</v>
      </c>
      <c r="K219" s="29">
        <v>380.86393447</v>
      </c>
      <c r="L219" s="29">
        <f t="shared" ref="L219:L224" si="57">+K219/B219*100</f>
        <v>2.6175034984666299</v>
      </c>
      <c r="M219" s="36"/>
      <c r="P219" s="2" t="s">
        <v>30</v>
      </c>
    </row>
    <row r="220" spans="1:16" x14ac:dyDescent="0.25">
      <c r="A220" s="28">
        <v>7</v>
      </c>
      <c r="B220" s="29">
        <v>14585.314835290001</v>
      </c>
      <c r="C220" s="29">
        <v>2604.0722798699999</v>
      </c>
      <c r="D220" s="29">
        <f t="shared" si="53"/>
        <v>17.854069722028203</v>
      </c>
      <c r="E220" s="29">
        <v>11600.378620949999</v>
      </c>
      <c r="F220" s="29">
        <f t="shared" si="54"/>
        <v>79.534646676821964</v>
      </c>
      <c r="G220" s="29">
        <v>3229.3591259200002</v>
      </c>
      <c r="H220" s="29">
        <f t="shared" si="55"/>
        <v>22.141168445033369</v>
      </c>
      <c r="I220" s="29">
        <v>995.05601667999997</v>
      </c>
      <c r="J220" s="29">
        <f t="shared" si="56"/>
        <v>6.8223142792393148</v>
      </c>
      <c r="K220" s="29">
        <v>380.86393447</v>
      </c>
      <c r="L220" s="29">
        <f t="shared" si="57"/>
        <v>2.6112836011498222</v>
      </c>
      <c r="M220" s="36"/>
    </row>
    <row r="221" spans="1:16" x14ac:dyDescent="0.25">
      <c r="A221" s="28">
        <v>8</v>
      </c>
      <c r="B221" s="29">
        <v>14685.098078150002</v>
      </c>
      <c r="C221" s="29">
        <v>2614.8185397400002</v>
      </c>
      <c r="D221" s="29">
        <f t="shared" si="53"/>
        <v>17.80593173994933</v>
      </c>
      <c r="E221" s="29">
        <v>11689.41560394</v>
      </c>
      <c r="F221" s="29">
        <f t="shared" si="54"/>
        <v>79.600527975585763</v>
      </c>
      <c r="G221" s="29">
        <v>3268.7520583400001</v>
      </c>
      <c r="H221" s="29">
        <f t="shared" si="55"/>
        <v>22.258973286692481</v>
      </c>
      <c r="I221" s="29">
        <v>999.75369963000014</v>
      </c>
      <c r="J221" s="29">
        <f t="shared" si="56"/>
        <v>6.8079470379400222</v>
      </c>
      <c r="K221" s="29">
        <v>380.86393447</v>
      </c>
      <c r="L221" s="29">
        <f t="shared" si="57"/>
        <v>2.5935402844648925</v>
      </c>
      <c r="M221" s="36"/>
    </row>
    <row r="222" spans="1:16" x14ac:dyDescent="0.25">
      <c r="A222" s="28">
        <v>9</v>
      </c>
      <c r="B222" s="29">
        <v>14873.658797600001</v>
      </c>
      <c r="C222" s="29">
        <v>2642.01865993</v>
      </c>
      <c r="D222" s="29">
        <f t="shared" si="53"/>
        <v>17.763071587713934</v>
      </c>
      <c r="E222" s="29">
        <v>11855.014649820001</v>
      </c>
      <c r="F222" s="29">
        <f t="shared" si="54"/>
        <v>79.704764047249185</v>
      </c>
      <c r="G222" s="29">
        <v>3304.7776120699991</v>
      </c>
      <c r="H222" s="29">
        <f t="shared" si="55"/>
        <v>22.218995722849677</v>
      </c>
      <c r="I222" s="29">
        <v>1007.6314920499999</v>
      </c>
      <c r="J222" s="29">
        <f t="shared" si="56"/>
        <v>6.7746040551406912</v>
      </c>
      <c r="K222" s="29">
        <v>376.6254878499999</v>
      </c>
      <c r="L222" s="29">
        <f t="shared" si="57"/>
        <v>2.5321643650368784</v>
      </c>
      <c r="M222" s="36"/>
    </row>
    <row r="223" spans="1:16" x14ac:dyDescent="0.25">
      <c r="A223" s="28">
        <v>10</v>
      </c>
      <c r="B223" s="29">
        <v>14785.940748229999</v>
      </c>
      <c r="C223" s="29">
        <v>2667.4874315500001</v>
      </c>
      <c r="D223" s="29">
        <f t="shared" si="53"/>
        <v>18.040701481029</v>
      </c>
      <c r="E223" s="29">
        <v>11741.827828829999</v>
      </c>
      <c r="F223" s="29">
        <f t="shared" si="54"/>
        <v>79.412112010766677</v>
      </c>
      <c r="G223" s="29">
        <v>3204.4864094199993</v>
      </c>
      <c r="H223" s="29">
        <f t="shared" si="55"/>
        <v>21.672522999955909</v>
      </c>
      <c r="I223" s="29">
        <v>1001.4943415100001</v>
      </c>
      <c r="J223" s="29">
        <f t="shared" si="56"/>
        <v>6.7732879399634243</v>
      </c>
      <c r="K223" s="29">
        <v>376.6254878499999</v>
      </c>
      <c r="L223" s="29">
        <f t="shared" si="57"/>
        <v>2.5471865082043235</v>
      </c>
      <c r="M223" s="36"/>
    </row>
    <row r="224" spans="1:16" x14ac:dyDescent="0.25">
      <c r="A224" s="28">
        <v>11</v>
      </c>
      <c r="B224" s="29">
        <v>14681.276736809999</v>
      </c>
      <c r="C224" s="29">
        <v>2840.1135545099996</v>
      </c>
      <c r="D224" s="29">
        <f t="shared" si="53"/>
        <v>19.345140108891577</v>
      </c>
      <c r="E224" s="29">
        <v>11464.53769445</v>
      </c>
      <c r="F224" s="29">
        <f t="shared" si="54"/>
        <v>78.089514283899092</v>
      </c>
      <c r="G224" s="29">
        <v>3141.9845566699996</v>
      </c>
      <c r="H224" s="29">
        <f t="shared" si="55"/>
        <v>21.401303258538682</v>
      </c>
      <c r="I224" s="29">
        <v>991.58079973999997</v>
      </c>
      <c r="J224" s="29">
        <f t="shared" si="56"/>
        <v>6.7540501927453906</v>
      </c>
      <c r="K224" s="29">
        <v>376.6254878499999</v>
      </c>
      <c r="L224" s="29">
        <f t="shared" si="57"/>
        <v>2.5653456072093253</v>
      </c>
      <c r="M224" s="36"/>
    </row>
    <row r="225" spans="1:13" x14ac:dyDescent="0.25">
      <c r="A225" s="28">
        <v>12</v>
      </c>
      <c r="B225" s="29">
        <v>14530.423128150002</v>
      </c>
      <c r="C225" s="29">
        <v>2776.4592247099999</v>
      </c>
      <c r="D225" s="29">
        <f>+C225/B225*100</f>
        <v>19.107903467250896</v>
      </c>
      <c r="E225" s="29">
        <v>11380.52024799</v>
      </c>
      <c r="F225" s="29">
        <f>+E225/B225*100</f>
        <v>78.322015454197967</v>
      </c>
      <c r="G225" s="29">
        <v>3112.3165906699992</v>
      </c>
      <c r="H225" s="29">
        <f>+G225/B225*100</f>
        <v>21.41931149025153</v>
      </c>
      <c r="I225" s="29">
        <v>968.15444204000016</v>
      </c>
      <c r="J225" s="29">
        <f t="shared" si="56"/>
        <v>6.6629473450389778</v>
      </c>
      <c r="K225" s="29">
        <v>373.44365544999994</v>
      </c>
      <c r="L225" s="29">
        <f>+K225/B225*100</f>
        <v>2.570081078551127</v>
      </c>
      <c r="M225" s="36"/>
    </row>
    <row r="226" spans="1:13" x14ac:dyDescent="0.25">
      <c r="A226" s="28">
        <v>2021</v>
      </c>
      <c r="B226" s="32">
        <v>17119.816266530001</v>
      </c>
      <c r="C226" s="32">
        <v>3333.0311863500001</v>
      </c>
      <c r="D226" s="32">
        <v>19.468849048726206</v>
      </c>
      <c r="E226" s="32">
        <v>13326.07414828</v>
      </c>
      <c r="F226" s="32">
        <v>77.840053542706912</v>
      </c>
      <c r="G226" s="32">
        <v>3979.9949230799998</v>
      </c>
      <c r="H226" s="32">
        <v>23.247883394993359</v>
      </c>
      <c r="I226" s="32">
        <v>1267.2848855899999</v>
      </c>
      <c r="J226" s="32">
        <v>7.4024444296613048</v>
      </c>
      <c r="K226" s="32">
        <v>460.71093189999999</v>
      </c>
      <c r="L226" s="32">
        <v>2.69109740856688</v>
      </c>
      <c r="M226" s="36"/>
    </row>
    <row r="227" spans="1:13" x14ac:dyDescent="0.25">
      <c r="A227" s="23" t="s">
        <v>31</v>
      </c>
      <c r="B227" s="29">
        <v>14587.203226589998</v>
      </c>
      <c r="C227" s="29">
        <v>2789.3953263200001</v>
      </c>
      <c r="D227" s="29">
        <f>+C227/B227*100</f>
        <v>19.12220788996348</v>
      </c>
      <c r="E227" s="29">
        <v>11424.364244819997</v>
      </c>
      <c r="F227" s="29">
        <f>+E227/B227*100</f>
        <v>78.317714968112043</v>
      </c>
      <c r="G227" s="29">
        <v>3131.4316273300001</v>
      </c>
      <c r="H227" s="29">
        <f>+G227/B227*100</f>
        <v>21.466977450632424</v>
      </c>
      <c r="I227" s="29">
        <v>975.12999701000001</v>
      </c>
      <c r="J227" s="29">
        <f>I227/B227*100</f>
        <v>6.6848317793537237</v>
      </c>
      <c r="K227" s="29">
        <v>373.44365544999994</v>
      </c>
      <c r="L227" s="29">
        <f>+K227/B227*100</f>
        <v>2.5600771419244746</v>
      </c>
      <c r="M227" s="36"/>
    </row>
    <row r="228" spans="1:13" x14ac:dyDescent="0.25">
      <c r="A228" s="23" t="s">
        <v>32</v>
      </c>
      <c r="B228" s="29">
        <v>14619.545503339999</v>
      </c>
      <c r="C228" s="29">
        <v>2803.47978913</v>
      </c>
      <c r="D228" s="29">
        <f t="shared" ref="D228:D264" si="58">+C228/B228*100</f>
        <v>19.176244490565821</v>
      </c>
      <c r="E228" s="29">
        <v>11442.62205876</v>
      </c>
      <c r="F228" s="29">
        <f t="shared" ref="F228:F264" si="59">+E228/B228*100</f>
        <v>78.269341930949935</v>
      </c>
      <c r="G228" s="29">
        <v>3131.18225592</v>
      </c>
      <c r="H228" s="29">
        <f t="shared" ref="H228:H264" si="60">+G228/B228*100</f>
        <v>21.417781115046608</v>
      </c>
      <c r="I228" s="29">
        <v>991.02437240999996</v>
      </c>
      <c r="J228" s="29">
        <f t="shared" ref="J228:J264" si="61">I228/B228*100</f>
        <v>6.778763212465047</v>
      </c>
      <c r="K228" s="29">
        <v>373.44365544999999</v>
      </c>
      <c r="L228" s="29">
        <f t="shared" ref="L228:L264" si="62">+K228/B228*100</f>
        <v>2.5544135784842465</v>
      </c>
      <c r="M228" s="36"/>
    </row>
    <row r="229" spans="1:13" x14ac:dyDescent="0.25">
      <c r="A229" s="23" t="s">
        <v>33</v>
      </c>
      <c r="B229" s="29">
        <v>14728.03039973</v>
      </c>
      <c r="C229" s="29">
        <v>2825.7778725100002</v>
      </c>
      <c r="D229" s="29">
        <f t="shared" si="58"/>
        <v>19.186393535430259</v>
      </c>
      <c r="E229" s="29">
        <v>11526.576256939999</v>
      </c>
      <c r="F229" s="29">
        <f t="shared" si="59"/>
        <v>78.26284943811163</v>
      </c>
      <c r="G229" s="29">
        <v>3209.7196706999998</v>
      </c>
      <c r="H229" s="29">
        <f t="shared" si="60"/>
        <v>21.793271629578125</v>
      </c>
      <c r="I229" s="29">
        <v>1007.23152664</v>
      </c>
      <c r="J229" s="29">
        <f t="shared" si="61"/>
        <v>6.8388745765928416</v>
      </c>
      <c r="K229" s="29">
        <v>375.67627027999998</v>
      </c>
      <c r="L229" s="29">
        <f t="shared" si="62"/>
        <v>2.5507570264581139</v>
      </c>
      <c r="M229" s="36"/>
    </row>
    <row r="230" spans="1:13" x14ac:dyDescent="0.25">
      <c r="A230" s="23" t="s">
        <v>34</v>
      </c>
      <c r="B230" s="29">
        <v>14987.49584865</v>
      </c>
      <c r="C230" s="29">
        <v>2848.1112294</v>
      </c>
      <c r="D230" s="29">
        <f t="shared" si="58"/>
        <v>19.00324949652309</v>
      </c>
      <c r="E230" s="29">
        <v>11763.70834897</v>
      </c>
      <c r="F230" s="29">
        <f t="shared" si="59"/>
        <v>78.490152509564282</v>
      </c>
      <c r="G230" s="29">
        <v>3313.3036553299999</v>
      </c>
      <c r="H230" s="29">
        <f t="shared" si="60"/>
        <v>22.10711975362079</v>
      </c>
      <c r="I230" s="29">
        <v>1040.9813359699999</v>
      </c>
      <c r="J230" s="29">
        <f t="shared" si="61"/>
        <v>6.9456655500175932</v>
      </c>
      <c r="K230" s="29">
        <v>375.67627027999998</v>
      </c>
      <c r="L230" s="29">
        <f t="shared" si="62"/>
        <v>2.5065979939126324</v>
      </c>
      <c r="M230" s="36"/>
    </row>
    <row r="231" spans="1:13" x14ac:dyDescent="0.25">
      <c r="A231" s="23" t="s">
        <v>35</v>
      </c>
      <c r="B231" s="29">
        <v>15067.068306839999</v>
      </c>
      <c r="C231" s="29">
        <v>2872.28112667</v>
      </c>
      <c r="D231" s="29">
        <f t="shared" si="58"/>
        <v>19.063304606949121</v>
      </c>
      <c r="E231" s="29">
        <v>11819.11090989</v>
      </c>
      <c r="F231" s="29">
        <f t="shared" si="59"/>
        <v>78.443335287226887</v>
      </c>
      <c r="G231" s="29">
        <v>3380.8179891999998</v>
      </c>
      <c r="H231" s="29">
        <f t="shared" si="60"/>
        <v>22.438459296459214</v>
      </c>
      <c r="I231" s="29">
        <v>1066.40562884</v>
      </c>
      <c r="J231" s="29">
        <f t="shared" si="61"/>
        <v>7.0777247910655827</v>
      </c>
      <c r="K231" s="29">
        <v>375.67627027999998</v>
      </c>
      <c r="L231" s="29">
        <f t="shared" si="62"/>
        <v>2.4933601058239989</v>
      </c>
      <c r="M231" s="36"/>
    </row>
    <row r="232" spans="1:13" x14ac:dyDescent="0.25">
      <c r="A232" s="23" t="s">
        <v>36</v>
      </c>
      <c r="B232" s="29">
        <v>15258.05819419</v>
      </c>
      <c r="C232" s="29">
        <v>2882.3496157599998</v>
      </c>
      <c r="D232" s="29">
        <f t="shared" si="58"/>
        <v>18.890671270722692</v>
      </c>
      <c r="E232" s="29">
        <v>11974.533029419999</v>
      </c>
      <c r="F232" s="29">
        <f t="shared" si="59"/>
        <v>78.480058714022277</v>
      </c>
      <c r="G232" s="29">
        <v>3477.66270123</v>
      </c>
      <c r="H232" s="29">
        <f t="shared" si="60"/>
        <v>22.792301988691015</v>
      </c>
      <c r="I232" s="29">
        <v>1085.7094265200001</v>
      </c>
      <c r="J232" s="29">
        <f t="shared" si="61"/>
        <v>7.1156461241799374</v>
      </c>
      <c r="K232" s="29">
        <v>401.17554901</v>
      </c>
      <c r="L232" s="29">
        <f t="shared" si="62"/>
        <v>2.6292700152550248</v>
      </c>
      <c r="M232" s="36"/>
    </row>
    <row r="233" spans="1:13" x14ac:dyDescent="0.25">
      <c r="A233" s="23" t="s">
        <v>37</v>
      </c>
      <c r="B233" s="29">
        <v>15367.672983369999</v>
      </c>
      <c r="C233" s="29">
        <v>2873.4821044</v>
      </c>
      <c r="D233" s="29">
        <f t="shared" si="58"/>
        <v>18.698225212818588</v>
      </c>
      <c r="E233" s="29">
        <v>12093.015329960001</v>
      </c>
      <c r="F233" s="29">
        <f t="shared" si="59"/>
        <v>78.691258872090515</v>
      </c>
      <c r="G233" s="29">
        <v>3537.60169408</v>
      </c>
      <c r="H233" s="29">
        <f t="shared" si="60"/>
        <v>23.019761664034537</v>
      </c>
      <c r="I233" s="29">
        <v>1106.40669015</v>
      </c>
      <c r="J233" s="29">
        <f t="shared" si="61"/>
        <v>7.1995720584846445</v>
      </c>
      <c r="K233" s="29">
        <v>401.17554901</v>
      </c>
      <c r="L233" s="29">
        <f t="shared" si="62"/>
        <v>2.610515915090911</v>
      </c>
      <c r="M233" s="36"/>
    </row>
    <row r="234" spans="1:13" x14ac:dyDescent="0.25">
      <c r="A234" s="23" t="s">
        <v>38</v>
      </c>
      <c r="B234" s="29">
        <v>15607.979105320001</v>
      </c>
      <c r="C234" s="29">
        <v>2899.8529999000002</v>
      </c>
      <c r="D234" s="29">
        <f t="shared" si="58"/>
        <v>18.579298321277104</v>
      </c>
      <c r="E234" s="29">
        <v>12306.95055641</v>
      </c>
      <c r="F234" s="29">
        <f t="shared" si="59"/>
        <v>78.850378215941859</v>
      </c>
      <c r="G234" s="29">
        <v>3597.6987565999998</v>
      </c>
      <c r="H234" s="29">
        <f t="shared" si="60"/>
        <v>23.050381681852198</v>
      </c>
      <c r="I234" s="29">
        <v>1125.3298164299999</v>
      </c>
      <c r="J234" s="29">
        <f t="shared" si="61"/>
        <v>7.2099649085667323</v>
      </c>
      <c r="K234" s="29">
        <v>401.17554901</v>
      </c>
      <c r="L234" s="29">
        <f t="shared" si="62"/>
        <v>2.5703234627810256</v>
      </c>
      <c r="M234" s="36"/>
    </row>
    <row r="235" spans="1:13" x14ac:dyDescent="0.25">
      <c r="A235" s="37" t="s">
        <v>39</v>
      </c>
      <c r="B235" s="29">
        <v>15957.303832469999</v>
      </c>
      <c r="C235" s="29">
        <v>2978.2459024300001</v>
      </c>
      <c r="D235" s="29">
        <f t="shared" si="58"/>
        <v>18.663841546777164</v>
      </c>
      <c r="E235" s="29">
        <v>12560.457737139999</v>
      </c>
      <c r="F235" s="29">
        <f t="shared" si="59"/>
        <v>78.712907073824837</v>
      </c>
      <c r="G235" s="29">
        <v>3687.11022826</v>
      </c>
      <c r="H235" s="29">
        <f t="shared" si="60"/>
        <v>23.106097790514273</v>
      </c>
      <c r="I235" s="29">
        <v>1163.20757981</v>
      </c>
      <c r="J235" s="29">
        <f t="shared" si="61"/>
        <v>7.2894994794991588</v>
      </c>
      <c r="K235" s="29">
        <v>418.60019290000002</v>
      </c>
      <c r="L235" s="29">
        <f t="shared" si="62"/>
        <v>2.6232513793980052</v>
      </c>
      <c r="M235" s="36"/>
    </row>
    <row r="236" spans="1:13" x14ac:dyDescent="0.25">
      <c r="A236" s="37" t="s">
        <v>40</v>
      </c>
      <c r="B236" s="29">
        <v>16415.890409920001</v>
      </c>
      <c r="C236" s="29">
        <v>3151.4153293300001</v>
      </c>
      <c r="D236" s="29">
        <f t="shared" si="58"/>
        <v>19.197346294573357</v>
      </c>
      <c r="E236" s="29">
        <v>12845.874887690001</v>
      </c>
      <c r="F236" s="29">
        <f t="shared" si="59"/>
        <v>78.252684240188003</v>
      </c>
      <c r="G236" s="29">
        <v>3783.84027793</v>
      </c>
      <c r="H236" s="29">
        <f t="shared" si="60"/>
        <v>23.049863171865802</v>
      </c>
      <c r="I236" s="29">
        <v>1178.2561068299999</v>
      </c>
      <c r="J236" s="29">
        <f t="shared" si="61"/>
        <v>7.1775339467299828</v>
      </c>
      <c r="K236" s="29">
        <v>418.60019290000002</v>
      </c>
      <c r="L236" s="29">
        <f t="shared" si="62"/>
        <v>2.5499694652386511</v>
      </c>
      <c r="M236" s="36"/>
    </row>
    <row r="237" spans="1:13" x14ac:dyDescent="0.25">
      <c r="A237" s="37">
        <v>11</v>
      </c>
      <c r="B237" s="29">
        <v>16700.565043179999</v>
      </c>
      <c r="C237" s="29">
        <v>3238.6355149599999</v>
      </c>
      <c r="D237" s="29">
        <f t="shared" si="58"/>
        <v>19.392370896352158</v>
      </c>
      <c r="E237" s="29">
        <v>13043.329335320001</v>
      </c>
      <c r="F237" s="29">
        <f t="shared" si="59"/>
        <v>78.101125929547507</v>
      </c>
      <c r="G237" s="29">
        <v>3866.2888934100001</v>
      </c>
      <c r="H237" s="29">
        <f t="shared" si="60"/>
        <v>23.150647199142966</v>
      </c>
      <c r="I237" s="29">
        <v>1214.5765968400001</v>
      </c>
      <c r="J237" s="29">
        <f t="shared" si="61"/>
        <v>7.2726676833967137</v>
      </c>
      <c r="K237" s="29">
        <v>418.60019290000002</v>
      </c>
      <c r="L237" s="29">
        <f t="shared" si="62"/>
        <v>2.5065031741003492</v>
      </c>
      <c r="M237" s="36"/>
    </row>
    <row r="238" spans="1:13" x14ac:dyDescent="0.25">
      <c r="A238" s="37">
        <v>12</v>
      </c>
      <c r="B238" s="29">
        <v>17119.816266530001</v>
      </c>
      <c r="C238" s="29">
        <v>3333.0311863500001</v>
      </c>
      <c r="D238" s="29">
        <f t="shared" si="58"/>
        <v>19.468849048726206</v>
      </c>
      <c r="E238" s="29">
        <v>13326.07414828</v>
      </c>
      <c r="F238" s="29">
        <f t="shared" si="59"/>
        <v>77.840053542706912</v>
      </c>
      <c r="G238" s="29">
        <v>3979.9949230799998</v>
      </c>
      <c r="H238" s="29">
        <f t="shared" si="60"/>
        <v>23.247883394993359</v>
      </c>
      <c r="I238" s="29">
        <v>1267.2848855899999</v>
      </c>
      <c r="J238" s="29">
        <f t="shared" si="61"/>
        <v>7.4024444296613048</v>
      </c>
      <c r="K238" s="29">
        <v>460.71093189999999</v>
      </c>
      <c r="L238" s="29">
        <f t="shared" si="62"/>
        <v>2.69109740856688</v>
      </c>
      <c r="M238" s="36"/>
    </row>
    <row r="239" spans="1:13" x14ac:dyDescent="0.25">
      <c r="A239" s="37">
        <v>2022</v>
      </c>
      <c r="B239" s="32">
        <v>20183.981847880001</v>
      </c>
      <c r="C239" s="32">
        <v>3852.3065288100001</v>
      </c>
      <c r="D239" s="32">
        <v>19.085959142470308</v>
      </c>
      <c r="E239" s="32">
        <v>15742.05443876</v>
      </c>
      <c r="F239" s="32">
        <v>77.99280913648586</v>
      </c>
      <c r="G239" s="32">
        <v>5032.7265066099999</v>
      </c>
      <c r="H239" s="32">
        <v>24.934259971793455</v>
      </c>
      <c r="I239" s="32">
        <v>1685.3491156</v>
      </c>
      <c r="J239" s="32">
        <v>8.3499337658045825</v>
      </c>
      <c r="K239" s="32">
        <v>589.62088030999996</v>
      </c>
      <c r="L239" s="32">
        <v>2.9212317210438337</v>
      </c>
      <c r="M239" s="36"/>
    </row>
    <row r="240" spans="1:13" x14ac:dyDescent="0.25">
      <c r="A240" s="37" t="s">
        <v>31</v>
      </c>
      <c r="B240" s="29">
        <v>17242.149871199999</v>
      </c>
      <c r="C240" s="29">
        <v>3394.9201904500001</v>
      </c>
      <c r="D240" s="29">
        <f t="shared" si="58"/>
        <v>19.689657124026173</v>
      </c>
      <c r="E240" s="29">
        <v>13386.51874885</v>
      </c>
      <c r="F240" s="29">
        <f t="shared" si="59"/>
        <v>77.638338889571074</v>
      </c>
      <c r="G240" s="29">
        <v>3985.9375180900001</v>
      </c>
      <c r="H240" s="29">
        <f t="shared" si="60"/>
        <v>23.117404429640253</v>
      </c>
      <c r="I240" s="29">
        <v>1281.7559525199999</v>
      </c>
      <c r="J240" s="29">
        <f t="shared" si="61"/>
        <v>7.4338522869526233</v>
      </c>
      <c r="K240" s="29">
        <v>460.71093189999999</v>
      </c>
      <c r="L240" s="29">
        <f t="shared" si="62"/>
        <v>2.6720039864027467</v>
      </c>
      <c r="M240" s="36"/>
    </row>
    <row r="241" spans="1:13" x14ac:dyDescent="0.25">
      <c r="A241" s="37" t="s">
        <v>32</v>
      </c>
      <c r="B241" s="29">
        <v>17587.221785509999</v>
      </c>
      <c r="C241" s="29">
        <v>3464.2788388700001</v>
      </c>
      <c r="D241" s="29">
        <f t="shared" si="58"/>
        <v>19.697703714205716</v>
      </c>
      <c r="E241" s="29">
        <v>13662.232014740001</v>
      </c>
      <c r="F241" s="29">
        <f t="shared" si="59"/>
        <v>77.682718631525006</v>
      </c>
      <c r="G241" s="29">
        <v>4098.08217547</v>
      </c>
      <c r="H241" s="29">
        <f t="shared" si="60"/>
        <v>23.301475499935894</v>
      </c>
      <c r="I241" s="29">
        <v>1312.40652204</v>
      </c>
      <c r="J241" s="29">
        <f t="shared" si="61"/>
        <v>7.462273109680595</v>
      </c>
      <c r="K241" s="29">
        <v>460.71093189999999</v>
      </c>
      <c r="L241" s="29">
        <f t="shared" si="62"/>
        <v>2.6195776542692877</v>
      </c>
      <c r="M241" s="36"/>
    </row>
    <row r="242" spans="1:13" x14ac:dyDescent="0.25">
      <c r="A242" s="37" t="s">
        <v>33</v>
      </c>
      <c r="B242" s="29">
        <v>18007.769891451</v>
      </c>
      <c r="C242" s="29">
        <v>3522.9666775400001</v>
      </c>
      <c r="D242" s="29">
        <f t="shared" si="58"/>
        <v>19.563592264761731</v>
      </c>
      <c r="E242" s="29">
        <v>14005.203834649999</v>
      </c>
      <c r="F242" s="29">
        <f t="shared" si="59"/>
        <v>77.773116377385648</v>
      </c>
      <c r="G242" s="29">
        <v>4207.5835177999998</v>
      </c>
      <c r="H242" s="29">
        <f t="shared" si="60"/>
        <v>23.365378073814156</v>
      </c>
      <c r="I242" s="29">
        <v>1343.5468350599999</v>
      </c>
      <c r="J242" s="29">
        <f t="shared" si="61"/>
        <v>7.4609284945263257</v>
      </c>
      <c r="K242" s="29">
        <v>479.59937926100002</v>
      </c>
      <c r="L242" s="29">
        <f t="shared" si="62"/>
        <v>2.6632913578526165</v>
      </c>
      <c r="M242" s="36"/>
    </row>
    <row r="243" spans="1:13" x14ac:dyDescent="0.25">
      <c r="A243" s="37" t="s">
        <v>34</v>
      </c>
      <c r="B243" s="29">
        <v>18319.964781931001</v>
      </c>
      <c r="C243" s="29">
        <v>3597.0777886000001</v>
      </c>
      <c r="D243" s="29">
        <f t="shared" si="58"/>
        <v>19.634741831751782</v>
      </c>
      <c r="E243" s="29">
        <v>14243.287614069999</v>
      </c>
      <c r="F243" s="29">
        <f t="shared" si="59"/>
        <v>77.74735259381157</v>
      </c>
      <c r="G243" s="29">
        <v>4374.0961267399998</v>
      </c>
      <c r="H243" s="29">
        <f t="shared" si="60"/>
        <v>23.876116459864459</v>
      </c>
      <c r="I243" s="29">
        <v>1409.01627252</v>
      </c>
      <c r="J243" s="29">
        <f t="shared" si="61"/>
        <v>7.6911516440780172</v>
      </c>
      <c r="K243" s="29">
        <v>479.59937926100002</v>
      </c>
      <c r="L243" s="29">
        <f t="shared" si="62"/>
        <v>2.6179055744366351</v>
      </c>
      <c r="M243" s="36"/>
    </row>
    <row r="244" spans="1:13" x14ac:dyDescent="0.25">
      <c r="A244" s="37" t="s">
        <v>35</v>
      </c>
      <c r="B244" s="29">
        <v>18577.875236771</v>
      </c>
      <c r="C244" s="29">
        <v>3634.4052587699998</v>
      </c>
      <c r="D244" s="29">
        <f t="shared" si="58"/>
        <v>19.563083573607269</v>
      </c>
      <c r="E244" s="29">
        <v>14463.870598740001</v>
      </c>
      <c r="F244" s="29">
        <f t="shared" si="59"/>
        <v>77.855354363193314</v>
      </c>
      <c r="G244" s="29">
        <v>4465.9729231199999</v>
      </c>
      <c r="H244" s="29">
        <f t="shared" si="60"/>
        <v>24.039201825839289</v>
      </c>
      <c r="I244" s="29">
        <v>1446.04669816</v>
      </c>
      <c r="J244" s="29">
        <f t="shared" si="61"/>
        <v>7.7837033553646346</v>
      </c>
      <c r="K244" s="29">
        <v>479.59937926100002</v>
      </c>
      <c r="L244" s="29">
        <f t="shared" si="62"/>
        <v>2.5815620631994225</v>
      </c>
      <c r="M244" s="36"/>
    </row>
    <row r="245" spans="1:13" x14ac:dyDescent="0.25">
      <c r="A245" s="37" t="s">
        <v>36</v>
      </c>
      <c r="B245" s="29">
        <v>18818.200924164601</v>
      </c>
      <c r="C245" s="29">
        <v>3727.5802884300001</v>
      </c>
      <c r="D245" s="29">
        <f t="shared" si="58"/>
        <v>19.80837755666316</v>
      </c>
      <c r="E245" s="29">
        <v>14592.42675764</v>
      </c>
      <c r="F245" s="29">
        <f t="shared" si="59"/>
        <v>77.544218049567903</v>
      </c>
      <c r="G245" s="29">
        <v>4572.9586865800002</v>
      </c>
      <c r="H245" s="29">
        <f t="shared" si="60"/>
        <v>24.300721971290187</v>
      </c>
      <c r="I245" s="29">
        <v>1485.04636772</v>
      </c>
      <c r="J245" s="29">
        <f t="shared" si="61"/>
        <v>7.8915427341039814</v>
      </c>
      <c r="K245" s="29">
        <v>498.1938780946</v>
      </c>
      <c r="L245" s="29">
        <f t="shared" si="62"/>
        <v>2.6474043937689351</v>
      </c>
      <c r="M245" s="36"/>
    </row>
    <row r="246" spans="1:13" x14ac:dyDescent="0.25">
      <c r="A246" s="37" t="s">
        <v>37</v>
      </c>
      <c r="B246" s="29">
        <v>18985.634951354601</v>
      </c>
      <c r="C246" s="29">
        <v>3782.7626578999998</v>
      </c>
      <c r="D246" s="29">
        <f t="shared" si="58"/>
        <v>19.924341048336149</v>
      </c>
      <c r="E246" s="29">
        <v>14704.67841536</v>
      </c>
      <c r="F246" s="29">
        <f t="shared" si="59"/>
        <v>77.45160197716136</v>
      </c>
      <c r="G246" s="29">
        <v>4614.3749575399997</v>
      </c>
      <c r="H246" s="29">
        <f t="shared" si="60"/>
        <v>24.304559575505639</v>
      </c>
      <c r="I246" s="29">
        <v>1498.9806173899999</v>
      </c>
      <c r="J246" s="29">
        <f t="shared" si="61"/>
        <v>7.8953409840161788</v>
      </c>
      <c r="K246" s="29">
        <v>498.1938780946</v>
      </c>
      <c r="L246" s="29">
        <f t="shared" si="62"/>
        <v>2.6240569745024751</v>
      </c>
      <c r="M246" s="36"/>
    </row>
    <row r="247" spans="1:13" x14ac:dyDescent="0.25">
      <c r="A247" s="37" t="s">
        <v>38</v>
      </c>
      <c r="B247" s="29">
        <v>19136.822267444601</v>
      </c>
      <c r="C247" s="29">
        <v>3809.8508272099998</v>
      </c>
      <c r="D247" s="29">
        <f t="shared" si="58"/>
        <v>19.908482056037517</v>
      </c>
      <c r="E247" s="29">
        <v>14828.77756214</v>
      </c>
      <c r="F247" s="29">
        <f t="shared" si="59"/>
        <v>77.488191899898609</v>
      </c>
      <c r="G247" s="29">
        <v>4700.73653818</v>
      </c>
      <c r="H247" s="29">
        <f t="shared" si="60"/>
        <v>24.563830256065309</v>
      </c>
      <c r="I247" s="29">
        <v>1528.00884817</v>
      </c>
      <c r="J247" s="29">
        <f t="shared" si="61"/>
        <v>7.984652973286142</v>
      </c>
      <c r="K247" s="29">
        <v>498.1938780946</v>
      </c>
      <c r="L247" s="29">
        <f t="shared" si="62"/>
        <v>2.6033260440638735</v>
      </c>
      <c r="M247" s="36"/>
    </row>
    <row r="248" spans="1:13" x14ac:dyDescent="0.25">
      <c r="A248" s="37" t="s">
        <v>39</v>
      </c>
      <c r="B248" s="29">
        <v>19701.683635566002</v>
      </c>
      <c r="C248" s="29">
        <v>3821.0816505900002</v>
      </c>
      <c r="D248" s="29">
        <f t="shared" si="58"/>
        <v>19.394696013147232</v>
      </c>
      <c r="E248" s="29">
        <v>15336.09637221</v>
      </c>
      <c r="F248" s="29">
        <f t="shared" si="59"/>
        <v>77.841552305331277</v>
      </c>
      <c r="G248" s="29">
        <v>4816.3280684499996</v>
      </c>
      <c r="H248" s="29">
        <f t="shared" si="60"/>
        <v>24.446276559610553</v>
      </c>
      <c r="I248" s="29">
        <v>1579.1240245900001</v>
      </c>
      <c r="J248" s="29">
        <f t="shared" si="61"/>
        <v>8.015172986228059</v>
      </c>
      <c r="K248" s="29">
        <v>544.50561276600001</v>
      </c>
      <c r="L248" s="29">
        <f t="shared" si="62"/>
        <v>2.7637516815214922</v>
      </c>
      <c r="M248" s="36"/>
    </row>
    <row r="249" spans="1:13" x14ac:dyDescent="0.25">
      <c r="A249" s="37">
        <v>10</v>
      </c>
      <c r="B249" s="29">
        <v>20015.293326605999</v>
      </c>
      <c r="C249" s="29">
        <v>3862.5014761399998</v>
      </c>
      <c r="D249" s="29">
        <f t="shared" si="58"/>
        <v>19.297751040229024</v>
      </c>
      <c r="E249" s="29">
        <v>15608.2862377</v>
      </c>
      <c r="F249" s="29">
        <f t="shared" si="59"/>
        <v>77.981801130799127</v>
      </c>
      <c r="G249" s="29">
        <v>4884.0380598600004</v>
      </c>
      <c r="H249" s="29">
        <f t="shared" si="60"/>
        <v>24.401531269930125</v>
      </c>
      <c r="I249" s="29">
        <v>1617.67267823</v>
      </c>
      <c r="J249" s="29">
        <f t="shared" si="61"/>
        <v>8.0821832177680584</v>
      </c>
      <c r="K249" s="29">
        <v>544.50561276600001</v>
      </c>
      <c r="L249" s="29">
        <f t="shared" si="62"/>
        <v>2.7204478289718477</v>
      </c>
      <c r="M249" s="36"/>
    </row>
    <row r="250" spans="1:13" x14ac:dyDescent="0.25">
      <c r="A250" s="37">
        <v>11</v>
      </c>
      <c r="B250" s="29">
        <v>20218.690699965999</v>
      </c>
      <c r="C250" s="29">
        <v>3898.4181698699999</v>
      </c>
      <c r="D250" s="29">
        <f t="shared" si="58"/>
        <v>19.281259245320744</v>
      </c>
      <c r="E250" s="29">
        <v>15775.76691733</v>
      </c>
      <c r="F250" s="29">
        <f t="shared" si="59"/>
        <v>78.025660273622606</v>
      </c>
      <c r="G250" s="29">
        <v>4947.0336513800003</v>
      </c>
      <c r="H250" s="29">
        <f t="shared" si="60"/>
        <v>24.467626142519304</v>
      </c>
      <c r="I250" s="29">
        <v>1656.20730712</v>
      </c>
      <c r="J250" s="29">
        <f t="shared" si="61"/>
        <v>8.1914666567543133</v>
      </c>
      <c r="K250" s="29">
        <v>544.50561276600001</v>
      </c>
      <c r="L250" s="29">
        <f t="shared" si="62"/>
        <v>2.693080481056648</v>
      </c>
      <c r="M250" s="36"/>
    </row>
    <row r="251" spans="1:13" x14ac:dyDescent="0.25">
      <c r="A251" s="37">
        <v>12</v>
      </c>
      <c r="B251" s="29">
        <v>20183.981847880001</v>
      </c>
      <c r="C251" s="29">
        <v>3852.3065288100001</v>
      </c>
      <c r="D251" s="29">
        <f t="shared" si="58"/>
        <v>19.085959142470308</v>
      </c>
      <c r="E251" s="29">
        <v>15742.05443876</v>
      </c>
      <c r="F251" s="29">
        <f t="shared" si="59"/>
        <v>77.99280913648586</v>
      </c>
      <c r="G251" s="29">
        <v>5032.7265066099999</v>
      </c>
      <c r="H251" s="29">
        <f t="shared" si="60"/>
        <v>24.934259971793455</v>
      </c>
      <c r="I251" s="29">
        <v>1685.3491156</v>
      </c>
      <c r="J251" s="29">
        <f t="shared" si="61"/>
        <v>8.3499337658045825</v>
      </c>
      <c r="K251" s="29">
        <v>589.62088030999996</v>
      </c>
      <c r="L251" s="29">
        <f t="shared" si="62"/>
        <v>2.9212317210438337</v>
      </c>
      <c r="M251" s="36"/>
    </row>
    <row r="252" spans="1:13" x14ac:dyDescent="0.25">
      <c r="A252" s="37">
        <v>2023</v>
      </c>
      <c r="B252" s="32">
        <v>23979.124360810001</v>
      </c>
      <c r="C252" s="32">
        <v>5496.1708581800003</v>
      </c>
      <c r="D252" s="32">
        <v>22.920648708768539</v>
      </c>
      <c r="E252" s="32">
        <v>17686.789855669998</v>
      </c>
      <c r="F252" s="32">
        <v>73.759114759737415</v>
      </c>
      <c r="G252" s="32">
        <v>5913.4719193299998</v>
      </c>
      <c r="H252" s="32">
        <v>24.660916847299948</v>
      </c>
      <c r="I252" s="32">
        <v>2076.5305687700002</v>
      </c>
      <c r="J252" s="32">
        <v>8.6597431062318257</v>
      </c>
      <c r="K252" s="32">
        <v>796.16364696000005</v>
      </c>
      <c r="L252" s="32">
        <v>3.3202365314940385</v>
      </c>
      <c r="M252" s="36"/>
    </row>
    <row r="253" spans="1:13" x14ac:dyDescent="0.25">
      <c r="A253" s="37" t="s">
        <v>31</v>
      </c>
      <c r="B253" s="29">
        <v>20259.212448210001</v>
      </c>
      <c r="C253" s="29">
        <v>3916.08524446</v>
      </c>
      <c r="D253" s="29">
        <f t="shared" si="58"/>
        <v>19.329898703964698</v>
      </c>
      <c r="E253" s="29">
        <v>15753.50632344</v>
      </c>
      <c r="F253" s="29">
        <f t="shared" si="59"/>
        <v>77.759717282751026</v>
      </c>
      <c r="G253" s="29">
        <v>5076.1485584299999</v>
      </c>
      <c r="H253" s="29">
        <f t="shared" si="60"/>
        <v>25.056001418645973</v>
      </c>
      <c r="I253" s="29">
        <v>1712.0055096799999</v>
      </c>
      <c r="J253" s="29">
        <f t="shared" si="61"/>
        <v>8.4505037599882797</v>
      </c>
      <c r="K253" s="29">
        <v>589.62088030999996</v>
      </c>
      <c r="L253" s="29">
        <f t="shared" si="62"/>
        <v>2.9103840132842667</v>
      </c>
      <c r="M253" s="36"/>
    </row>
    <row r="254" spans="1:13" x14ac:dyDescent="0.25">
      <c r="A254" s="37" t="s">
        <v>32</v>
      </c>
      <c r="B254" s="29">
        <v>20347.050737609999</v>
      </c>
      <c r="C254" s="29">
        <v>3929.12535966</v>
      </c>
      <c r="D254" s="29">
        <f t="shared" si="58"/>
        <v>19.310539941777929</v>
      </c>
      <c r="E254" s="29">
        <v>15828.30449764</v>
      </c>
      <c r="F254" s="29">
        <f t="shared" si="59"/>
        <v>77.791640182931104</v>
      </c>
      <c r="G254" s="29">
        <v>5124.5646331899998</v>
      </c>
      <c r="H254" s="29">
        <f t="shared" si="60"/>
        <v>25.185785887473244</v>
      </c>
      <c r="I254" s="29">
        <v>1745.5419848700001</v>
      </c>
      <c r="J254" s="29">
        <f t="shared" si="61"/>
        <v>8.578845196682467</v>
      </c>
      <c r="K254" s="29">
        <v>589.62088030999996</v>
      </c>
      <c r="L254" s="29">
        <f t="shared" si="62"/>
        <v>2.8978198752909674</v>
      </c>
      <c r="M254" s="36"/>
    </row>
    <row r="255" spans="1:13" x14ac:dyDescent="0.25">
      <c r="A255" s="37" t="s">
        <v>33</v>
      </c>
      <c r="B255" s="29">
        <v>20664.848433421801</v>
      </c>
      <c r="C255" s="29">
        <v>3962.3288102699998</v>
      </c>
      <c r="D255" s="29">
        <f t="shared" si="58"/>
        <v>19.17424569086905</v>
      </c>
      <c r="E255" s="29">
        <v>16076.26726192</v>
      </c>
      <c r="F255" s="29">
        <f t="shared" si="59"/>
        <v>77.795234326129545</v>
      </c>
      <c r="G255" s="29">
        <v>5204.7516808299997</v>
      </c>
      <c r="H255" s="29">
        <f t="shared" si="60"/>
        <v>25.186498210227466</v>
      </c>
      <c r="I255" s="29">
        <v>1764.64020807</v>
      </c>
      <c r="J255" s="29">
        <f t="shared" si="61"/>
        <v>8.5393329341627364</v>
      </c>
      <c r="K255" s="29">
        <v>626.25236123181901</v>
      </c>
      <c r="L255" s="29">
        <f t="shared" si="62"/>
        <v>3.0305199830014948</v>
      </c>
      <c r="M255" s="36"/>
    </row>
    <row r="256" spans="1:13" x14ac:dyDescent="0.25">
      <c r="A256" s="37" t="s">
        <v>34</v>
      </c>
      <c r="B256" s="29">
        <v>21005.880584801798</v>
      </c>
      <c r="C256" s="29">
        <v>4072.1132760199998</v>
      </c>
      <c r="D256" s="29">
        <f t="shared" si="58"/>
        <v>19.385587095864292</v>
      </c>
      <c r="E256" s="29">
        <v>16307.51494755</v>
      </c>
      <c r="F256" s="29">
        <f t="shared" si="59"/>
        <v>77.633093655444441</v>
      </c>
      <c r="G256" s="29">
        <v>5335.2298686900003</v>
      </c>
      <c r="H256" s="29">
        <f t="shared" si="60"/>
        <v>25.39874416190937</v>
      </c>
      <c r="I256" s="29">
        <v>1816.8171001000001</v>
      </c>
      <c r="J256" s="29">
        <f t="shared" si="61"/>
        <v>8.6490880149747476</v>
      </c>
      <c r="K256" s="29">
        <v>626.25236123181901</v>
      </c>
      <c r="L256" s="29">
        <f t="shared" si="62"/>
        <v>2.9813192486913684</v>
      </c>
      <c r="M256" s="36"/>
    </row>
    <row r="257" spans="1:13" x14ac:dyDescent="0.25">
      <c r="A257" s="37" t="s">
        <v>35</v>
      </c>
      <c r="B257" s="29">
        <v>21285.5233731218</v>
      </c>
      <c r="C257" s="29">
        <v>4229.3848292700004</v>
      </c>
      <c r="D257" s="29">
        <f t="shared" si="58"/>
        <v>19.869771370576856</v>
      </c>
      <c r="E257" s="29">
        <v>16429.886182620001</v>
      </c>
      <c r="F257" s="29">
        <f t="shared" si="59"/>
        <v>77.188077054129508</v>
      </c>
      <c r="G257" s="29">
        <v>5446.8537087100003</v>
      </c>
      <c r="H257" s="29">
        <f t="shared" si="60"/>
        <v>25.58947512461916</v>
      </c>
      <c r="I257" s="29">
        <v>1855.00953774</v>
      </c>
      <c r="J257" s="29">
        <f t="shared" si="61"/>
        <v>8.7148880730948104</v>
      </c>
      <c r="K257" s="29">
        <v>626.25236123181901</v>
      </c>
      <c r="L257" s="29">
        <f t="shared" si="62"/>
        <v>2.9421515752937344</v>
      </c>
      <c r="M257" s="36"/>
    </row>
    <row r="258" spans="1:13" x14ac:dyDescent="0.25">
      <c r="A258" s="37" t="s">
        <v>36</v>
      </c>
      <c r="B258" s="29">
        <v>21966.172727879999</v>
      </c>
      <c r="C258" s="29">
        <v>4594.7721071799997</v>
      </c>
      <c r="D258" s="29">
        <f t="shared" si="58"/>
        <v>20.91749056196851</v>
      </c>
      <c r="E258" s="29">
        <v>16701.46442996</v>
      </c>
      <c r="F258" s="29">
        <f t="shared" si="59"/>
        <v>76.032655469207427</v>
      </c>
      <c r="G258" s="29">
        <v>5448.6690363600001</v>
      </c>
      <c r="H258" s="29">
        <f t="shared" si="60"/>
        <v>24.804817406559028</v>
      </c>
      <c r="I258" s="29">
        <v>1884.2063852399999</v>
      </c>
      <c r="J258" s="29">
        <f t="shared" si="61"/>
        <v>8.5777636759111857</v>
      </c>
      <c r="K258" s="29">
        <v>669.93619074000003</v>
      </c>
      <c r="L258" s="29">
        <f t="shared" si="62"/>
        <v>3.0498539688240767</v>
      </c>
      <c r="M258" s="36"/>
    </row>
    <row r="259" spans="1:13" x14ac:dyDescent="0.25">
      <c r="A259" s="37" t="s">
        <v>37</v>
      </c>
      <c r="B259" s="29">
        <v>22041.926831839999</v>
      </c>
      <c r="C259" s="29">
        <v>4635.8696142999997</v>
      </c>
      <c r="D259" s="29">
        <f t="shared" si="58"/>
        <v>21.032052459240518</v>
      </c>
      <c r="E259" s="29">
        <v>16736.1210268</v>
      </c>
      <c r="F259" s="29">
        <f t="shared" si="59"/>
        <v>75.928575366761237</v>
      </c>
      <c r="G259" s="29">
        <v>5454.9411844099996</v>
      </c>
      <c r="H259" s="29">
        <f t="shared" si="60"/>
        <v>24.748023283201491</v>
      </c>
      <c r="I259" s="29">
        <v>1881.1759974300001</v>
      </c>
      <c r="J259" s="29">
        <f t="shared" si="61"/>
        <v>8.5345351691876772</v>
      </c>
      <c r="K259" s="29">
        <v>669.93619074000003</v>
      </c>
      <c r="L259" s="29">
        <f t="shared" si="62"/>
        <v>3.0393721739982551</v>
      </c>
      <c r="M259" s="36"/>
    </row>
    <row r="260" spans="1:13" x14ac:dyDescent="0.25">
      <c r="A260" s="37" t="s">
        <v>38</v>
      </c>
      <c r="B260" s="29">
        <v>22484.122831910001</v>
      </c>
      <c r="C260" s="29">
        <v>4753.92157056</v>
      </c>
      <c r="D260" s="29">
        <f t="shared" si="58"/>
        <v>21.143460236808178</v>
      </c>
      <c r="E260" s="29">
        <v>17060.265070609999</v>
      </c>
      <c r="F260" s="29">
        <f t="shared" si="59"/>
        <v>75.876943023979862</v>
      </c>
      <c r="G260" s="29">
        <v>5579.5749236900001</v>
      </c>
      <c r="H260" s="29">
        <f t="shared" si="60"/>
        <v>24.815621963118502</v>
      </c>
      <c r="I260" s="29">
        <v>1935.2886947699999</v>
      </c>
      <c r="J260" s="29">
        <f t="shared" si="61"/>
        <v>8.607356885737131</v>
      </c>
      <c r="K260" s="29">
        <v>669.93619074000003</v>
      </c>
      <c r="L260" s="29">
        <f t="shared" si="62"/>
        <v>2.9795967392119502</v>
      </c>
      <c r="M260" s="36"/>
    </row>
    <row r="261" spans="1:13" x14ac:dyDescent="0.25">
      <c r="A261" s="37" t="s">
        <v>39</v>
      </c>
      <c r="B261" s="29">
        <v>23018.645831869999</v>
      </c>
      <c r="C261" s="29">
        <v>4923.90447941</v>
      </c>
      <c r="D261" s="29">
        <f t="shared" si="58"/>
        <v>21.390938960417508</v>
      </c>
      <c r="E261" s="29">
        <v>17357.98031829</v>
      </c>
      <c r="F261" s="29">
        <f t="shared" si="59"/>
        <v>75.408346976942326</v>
      </c>
      <c r="G261" s="29">
        <v>5661.4652834099998</v>
      </c>
      <c r="H261" s="29">
        <f t="shared" si="60"/>
        <v>24.595127466497324</v>
      </c>
      <c r="I261" s="29">
        <v>1973.35690559</v>
      </c>
      <c r="J261" s="29">
        <f t="shared" si="61"/>
        <v>8.5728627131394006</v>
      </c>
      <c r="K261" s="29">
        <v>736.76103417000002</v>
      </c>
      <c r="L261" s="29">
        <f t="shared" si="62"/>
        <v>3.2007140626401767</v>
      </c>
      <c r="M261" s="36"/>
    </row>
    <row r="262" spans="1:13" x14ac:dyDescent="0.25">
      <c r="A262" s="37">
        <v>10</v>
      </c>
      <c r="B262" s="29">
        <v>23196.472673640001</v>
      </c>
      <c r="C262" s="29">
        <v>5279.5777087899996</v>
      </c>
      <c r="D262" s="29">
        <f t="shared" si="58"/>
        <v>22.760260937386416</v>
      </c>
      <c r="E262" s="29">
        <v>17180.13393068</v>
      </c>
      <c r="F262" s="29">
        <f t="shared" si="59"/>
        <v>74.063562044082474</v>
      </c>
      <c r="G262" s="29">
        <v>5725.8682018500003</v>
      </c>
      <c r="H262" s="29">
        <f t="shared" si="60"/>
        <v>24.684219374253225</v>
      </c>
      <c r="I262" s="29">
        <v>1998.0030978899999</v>
      </c>
      <c r="J262" s="29">
        <f t="shared" si="61"/>
        <v>8.6133918979866699</v>
      </c>
      <c r="K262" s="29">
        <v>736.76103417000002</v>
      </c>
      <c r="L262" s="29">
        <f t="shared" si="62"/>
        <v>3.1761770185310989</v>
      </c>
      <c r="M262" s="36"/>
    </row>
    <row r="263" spans="1:13" x14ac:dyDescent="0.25">
      <c r="A263" s="37">
        <v>11</v>
      </c>
      <c r="B263" s="29">
        <v>23617.991556720001</v>
      </c>
      <c r="C263" s="29">
        <v>5398.0052931999999</v>
      </c>
      <c r="D263" s="29">
        <f t="shared" si="58"/>
        <v>22.855479816039274</v>
      </c>
      <c r="E263" s="29">
        <v>17483.225229349999</v>
      </c>
      <c r="F263" s="29">
        <f t="shared" si="59"/>
        <v>74.025029551573013</v>
      </c>
      <c r="G263" s="29">
        <v>5834.8347111499997</v>
      </c>
      <c r="H263" s="29">
        <f t="shared" si="60"/>
        <v>24.705041904758495</v>
      </c>
      <c r="I263" s="29">
        <v>2029.61815572</v>
      </c>
      <c r="J263" s="29">
        <f t="shared" si="61"/>
        <v>8.5935256215404774</v>
      </c>
      <c r="K263" s="29">
        <v>736.76103417000002</v>
      </c>
      <c r="L263" s="29">
        <f t="shared" si="62"/>
        <v>3.1194906323877074</v>
      </c>
      <c r="M263" s="36"/>
    </row>
    <row r="264" spans="1:13" x14ac:dyDescent="0.25">
      <c r="A264" s="37">
        <v>12</v>
      </c>
      <c r="B264" s="29">
        <v>23979.124360810001</v>
      </c>
      <c r="C264" s="29">
        <v>5496.1708581800003</v>
      </c>
      <c r="D264" s="29">
        <f t="shared" si="58"/>
        <v>22.920648708768539</v>
      </c>
      <c r="E264" s="29">
        <v>17686.789855669998</v>
      </c>
      <c r="F264" s="29">
        <f t="shared" si="59"/>
        <v>73.759114759737415</v>
      </c>
      <c r="G264" s="29">
        <v>5913.4719193299998</v>
      </c>
      <c r="H264" s="29">
        <f t="shared" si="60"/>
        <v>24.660916847299948</v>
      </c>
      <c r="I264" s="29">
        <v>2076.5305687700002</v>
      </c>
      <c r="J264" s="29">
        <f t="shared" si="61"/>
        <v>8.6597431062318257</v>
      </c>
      <c r="K264" s="29">
        <v>796.16364696000005</v>
      </c>
      <c r="L264" s="29">
        <f t="shared" si="62"/>
        <v>3.3202365314940385</v>
      </c>
      <c r="M264" s="36"/>
    </row>
    <row r="265" spans="1:13" x14ac:dyDescent="0.25">
      <c r="A265" s="37">
        <v>2024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6"/>
    </row>
    <row r="266" spans="1:13" x14ac:dyDescent="0.25">
      <c r="A266" s="37" t="s">
        <v>31</v>
      </c>
      <c r="B266" s="29">
        <v>24362.526631280001</v>
      </c>
      <c r="C266" s="29">
        <v>5780.0351815900003</v>
      </c>
      <c r="D266" s="29">
        <f t="shared" ref="D266:D268" si="63">+C266/B266*100</f>
        <v>23.72510564716546</v>
      </c>
      <c r="E266" s="29">
        <v>17786.32780273</v>
      </c>
      <c r="F266" s="29">
        <f t="shared" ref="F266:F268" si="64">+E266/B266*100</f>
        <v>73.006909635938328</v>
      </c>
      <c r="G266" s="29">
        <v>5912.9185379399996</v>
      </c>
      <c r="H266" s="29">
        <f t="shared" ref="H266:H268" si="65">+G266/B266*100</f>
        <v>24.270547252468354</v>
      </c>
      <c r="I266" s="29">
        <v>2088.72399498</v>
      </c>
      <c r="J266" s="29">
        <f t="shared" ref="J266:J268" si="66">I266/B266*100</f>
        <v>8.5735113873542392</v>
      </c>
      <c r="K266" s="29">
        <v>796.16364696000005</v>
      </c>
      <c r="L266" s="29">
        <f t="shared" ref="L266:L268" si="67">+K266/B266*100</f>
        <v>3.2679847168962119</v>
      </c>
      <c r="M266" s="36"/>
    </row>
    <row r="267" spans="1:13" x14ac:dyDescent="0.25">
      <c r="A267" s="37" t="s">
        <v>32</v>
      </c>
      <c r="B267" s="29">
        <v>24629.126192600001</v>
      </c>
      <c r="C267" s="29">
        <v>5873.3721692099998</v>
      </c>
      <c r="D267" s="29">
        <f t="shared" si="63"/>
        <v>23.84726166604602</v>
      </c>
      <c r="E267" s="29">
        <v>17959.590376429998</v>
      </c>
      <c r="F267" s="29">
        <f t="shared" si="64"/>
        <v>72.920128127915831</v>
      </c>
      <c r="G267" s="29">
        <v>5952.5158388600003</v>
      </c>
      <c r="H267" s="29">
        <f t="shared" si="65"/>
        <v>24.168603434451022</v>
      </c>
      <c r="I267" s="29">
        <v>2118.5088017600001</v>
      </c>
      <c r="J267" s="29">
        <f t="shared" si="66"/>
        <v>8.6016401280063342</v>
      </c>
      <c r="K267" s="29">
        <v>796.16364696000005</v>
      </c>
      <c r="L267" s="29">
        <f t="shared" si="67"/>
        <v>3.2326102060381388</v>
      </c>
      <c r="M267" s="36"/>
    </row>
    <row r="268" spans="1:13" ht="15" customHeight="1" x14ac:dyDescent="0.25">
      <c r="A268" s="37" t="s">
        <v>33</v>
      </c>
      <c r="B268" s="38">
        <v>25442.69492468</v>
      </c>
      <c r="C268" s="38">
        <v>6015.9050565300004</v>
      </c>
      <c r="D268" s="29">
        <f t="shared" si="63"/>
        <v>23.644920769357785</v>
      </c>
      <c r="E268" s="38">
        <v>18086.707576519999</v>
      </c>
      <c r="F268" s="29">
        <f t="shared" si="64"/>
        <v>71.088018113110635</v>
      </c>
      <c r="G268" s="38">
        <v>5995.6244025799997</v>
      </c>
      <c r="H268" s="29">
        <f t="shared" si="65"/>
        <v>23.565209661670337</v>
      </c>
      <c r="I268" s="38">
        <v>2142.045541</v>
      </c>
      <c r="J268" s="29">
        <f t="shared" si="66"/>
        <v>8.4190984773478785</v>
      </c>
      <c r="K268" s="38">
        <v>1340.0822916300001</v>
      </c>
      <c r="L268" s="29">
        <f t="shared" si="67"/>
        <v>5.2670611175315765</v>
      </c>
      <c r="M268" s="36"/>
    </row>
    <row r="269" spans="1:13" s="41" customFormat="1" ht="14.25" customHeight="1" x14ac:dyDescent="0.25">
      <c r="A269" s="39" t="s">
        <v>41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40"/>
    </row>
    <row r="270" spans="1:13" s="41" customFormat="1" ht="14.25" customHeight="1" x14ac:dyDescent="0.25">
      <c r="A270" s="42" t="s">
        <v>42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3" s="41" customFormat="1" ht="14.25" customHeight="1" x14ac:dyDescent="0.25">
      <c r="A271" s="43" t="s">
        <v>43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1:13" x14ac:dyDescent="0.25">
      <c r="B272" s="44"/>
      <c r="C272" s="35"/>
      <c r="K272" s="44"/>
    </row>
    <row r="273" spans="3:5" x14ac:dyDescent="0.25">
      <c r="E273" s="35"/>
    </row>
    <row r="274" spans="3:5" x14ac:dyDescent="0.25">
      <c r="C274" s="35"/>
      <c r="E274" s="35"/>
    </row>
    <row r="275" spans="3:5" x14ac:dyDescent="0.25">
      <c r="E275" s="2" t="s">
        <v>44</v>
      </c>
    </row>
  </sheetData>
  <mergeCells count="21">
    <mergeCell ref="A269:L269"/>
    <mergeCell ref="A270:L270"/>
    <mergeCell ref="A271:L271"/>
    <mergeCell ref="A9:A11"/>
    <mergeCell ref="B9:B11"/>
    <mergeCell ref="C9:D10"/>
    <mergeCell ref="E9:J9"/>
    <mergeCell ref="K9:L10"/>
    <mergeCell ref="E10:F10"/>
    <mergeCell ref="G10:H10"/>
    <mergeCell ref="I10:J10"/>
    <mergeCell ref="A2:L2"/>
    <mergeCell ref="A3:L3"/>
    <mergeCell ref="A6:A8"/>
    <mergeCell ref="B6:B8"/>
    <mergeCell ref="C6:D7"/>
    <mergeCell ref="E6:J6"/>
    <mergeCell ref="K6:L7"/>
    <mergeCell ref="E7:F7"/>
    <mergeCell ref="G7:H7"/>
    <mergeCell ref="I7:J7"/>
  </mergeCells>
  <pageMargins left="0.35" right="0.4" top="0.24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2.6</vt:lpstr>
      <vt:lpstr>'2.6'!Print_Area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2024-04-24T06:26:27Z</dcterms:created>
  <dcterms:modified xsi:type="dcterms:W3CDTF">2024-04-24T06:26:28Z</dcterms:modified>
</cp:coreProperties>
</file>