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35" windowHeight="7680"/>
  </bookViews>
  <sheets>
    <sheet name="Forma 11" sheetId="2" r:id="rId1"/>
  </sheets>
  <calcPr calcId="145621"/>
</workbook>
</file>

<file path=xl/calcChain.xml><?xml version="1.0" encoding="utf-8"?>
<calcChain xmlns="http://schemas.openxmlformats.org/spreadsheetml/2006/main">
  <c r="E29" i="2" l="1"/>
  <c r="E26" i="2"/>
  <c r="E25" i="2"/>
  <c r="E24" i="2"/>
  <c r="E23" i="2"/>
  <c r="E22" i="2"/>
  <c r="E21" i="2"/>
  <c r="E15" i="2"/>
  <c r="E11" i="2"/>
  <c r="E10" i="2"/>
  <c r="E8" i="2"/>
  <c r="E6" i="2"/>
  <c r="E5" i="2"/>
  <c r="D29" i="2"/>
  <c r="D28" i="2"/>
  <c r="D27" i="2"/>
  <c r="D26" i="2"/>
  <c r="D25" i="2"/>
  <c r="D23" i="2"/>
  <c r="D22" i="2"/>
  <c r="D21" i="2"/>
  <c r="D20" i="2"/>
  <c r="D17" i="2"/>
  <c r="D16" i="2"/>
  <c r="D15" i="2"/>
  <c r="D14" i="2"/>
  <c r="D12" i="2"/>
  <c r="D11" i="2"/>
  <c r="D10" i="2"/>
  <c r="D9" i="2"/>
  <c r="D8" i="2"/>
  <c r="D30" i="2" l="1"/>
  <c r="E30" i="2"/>
</calcChain>
</file>

<file path=xl/sharedStrings.xml><?xml version="1.0" encoding="utf-8"?>
<sst xmlns="http://schemas.openxmlformats.org/spreadsheetml/2006/main" count="32" uniqueCount="32">
  <si>
    <t>Sığortaçının adı</t>
  </si>
  <si>
    <t>“A-Qroup Sığorta Şirkəti” Açıq Səhmdar Cəmiyyəti</t>
  </si>
  <si>
    <t>“Alfa Sığorta” Açıq Səhmdar Cəmiyyəti</t>
  </si>
  <si>
    <t>“AtaSığorta” Açıq Səhmdar Cəmiyyəti</t>
  </si>
  <si>
    <t>“Atəşgah” Sığorta Şirkəti Açıq Səhmdar Cəmiyyəti</t>
  </si>
  <si>
    <t>“Atəşgah Həyat” Sığorta Şirkəti Açıq Səhmdar Cəmiyyəti</t>
  </si>
  <si>
    <t>“Azərbaycan Sənaye Sığorta” Açıq Səhmdar Cəmiyyəti</t>
  </si>
  <si>
    <t>“Azərqarant Sığorta” Açıq Səhmdar Cəmiyyəti</t>
  </si>
  <si>
    <t>“AzSığorta” Açıq Səhmdar Cəmiyyəti</t>
  </si>
  <si>
    <t>“Bakı Sığorta” Açıq Səhmdar Cəmiyyəti</t>
  </si>
  <si>
    <t>“Başak İnam Sığorta Şirkəti” Açıq Səhmdar Cəmiyyəti</t>
  </si>
  <si>
    <t>“Mega Sığorta” Açıq Səhmdar Cəmiyyəti</t>
  </si>
  <si>
    <t>“Beynəlxalq Sığorta Şirkəti” Açıq Səhmdar Cəmiyyəti</t>
  </si>
  <si>
    <t>“Əmrah Sığorta” Açıq Səhmdar Cəmiyyəti</t>
  </si>
  <si>
    <t>“Günay Sığorta” Açıq Səhmdar Cəmiyyəti</t>
  </si>
  <si>
    <t>“Xalq Sığorta” Açıq Səhmdar Cəmiyyəti</t>
  </si>
  <si>
    <t>“Qala Həyat” Sığorta Şirkəti Açıq Səhmdar Cəmiyyəti</t>
  </si>
  <si>
    <t>“AXA MBASK” Sığorta Şirkəti Açıq Səhmdar Cəmiyyəti</t>
  </si>
  <si>
    <t>“Paşa Sığorta” Şirkəti Açıq Səhmdar Cəmiyyəti</t>
  </si>
  <si>
    <t>“Standard Insurance” Sığorta Şirkəti Açıq Səhmdar Cəmiyyəti</t>
  </si>
  <si>
    <t>“Rəvan Sığorta” Açıq Səhmdar Cəmiyyəti</t>
  </si>
  <si>
    <t>“Paşa Həyat Sığorta” Açıq Səhmdar Cəmiyyəti</t>
  </si>
  <si>
    <t>“İPƏK YOLU SIĞORTA” ASC</t>
  </si>
  <si>
    <t>(manatla)</t>
  </si>
  <si>
    <t>№</t>
  </si>
  <si>
    <t>Sığorta Haqları</t>
  </si>
  <si>
    <t>Sığorta Ödənişləri</t>
  </si>
  <si>
    <t>Azərbaycan Respublikası Dövlət Sığorta Kommersiya Şirkəti</t>
  </si>
  <si>
    <t>YEKUN</t>
  </si>
  <si>
    <t>“Qala Sığorta” Açıq Səhmdar Cəmiyyəti</t>
  </si>
  <si>
    <t>2016-cı ilin yanvar-iyul ayları üzrə hesablanmış sığorta haqları                                                           və sığorta ödənişləri haqqında 
M  Ə  L  U  M  A  T                                                                                                                                                     (təcili məlumatlar əsasında)</t>
  </si>
  <si>
    <t>“Buta Sığorta” Açıq Səhmdar Cəmiyyəti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</si>
</sst>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5D7B9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6F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0" borderId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4" fontId="38" fillId="0" borderId="0" xfId="0" applyNumberFormat="1" applyFont="1" applyAlignment="1">
      <alignment horizontal="center" vertical="center"/>
    </xf>
    <xf numFmtId="4" fontId="38" fillId="0" borderId="11" xfId="0" applyNumberFormat="1" applyFont="1" applyBorder="1" applyAlignment="1">
      <alignment horizontal="center" vertical="center"/>
    </xf>
    <xf numFmtId="4" fontId="38" fillId="0" borderId="14" xfId="0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38" fillId="0" borderId="11" xfId="0" applyNumberFormat="1" applyFont="1" applyFill="1" applyBorder="1" applyAlignment="1">
      <alignment horizontal="center" vertical="center"/>
    </xf>
    <xf numFmtId="4" fontId="39" fillId="34" borderId="15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>
      <alignment horizontal="center" vertical="center" wrapText="1"/>
    </xf>
    <xf numFmtId="4" fontId="40" fillId="0" borderId="11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85">
    <cellStyle name="20% - Accent1" xfId="19" builtinId="30" customBuiltin="1"/>
    <cellStyle name="20% - Accent1 2" xfId="62"/>
    <cellStyle name="20% - Accent2" xfId="23" builtinId="34" customBuiltin="1"/>
    <cellStyle name="20% - Accent2 2" xfId="66"/>
    <cellStyle name="20% - Accent3" xfId="27" builtinId="38" customBuiltin="1"/>
    <cellStyle name="20% - Accent3 2" xfId="70"/>
    <cellStyle name="20% - Accent4" xfId="31" builtinId="42" customBuiltin="1"/>
    <cellStyle name="20% - Accent4 2" xfId="74"/>
    <cellStyle name="20% - Accent5" xfId="35" builtinId="46" customBuiltin="1"/>
    <cellStyle name="20% - Accent5 2" xfId="78"/>
    <cellStyle name="20% - Accent6" xfId="39" builtinId="50" customBuiltin="1"/>
    <cellStyle name="20% - Accent6 2" xfId="82"/>
    <cellStyle name="40% - Accent1" xfId="20" builtinId="31" customBuiltin="1"/>
    <cellStyle name="40% - Accent1 2" xfId="63"/>
    <cellStyle name="40% - Accent2" xfId="24" builtinId="35" customBuiltin="1"/>
    <cellStyle name="40% - Accent2 2" xfId="67"/>
    <cellStyle name="40% - Accent3" xfId="28" builtinId="39" customBuiltin="1"/>
    <cellStyle name="40% - Accent3 2" xfId="71"/>
    <cellStyle name="40% - Accent4" xfId="32" builtinId="43" customBuiltin="1"/>
    <cellStyle name="40% - Accent4 2" xfId="75"/>
    <cellStyle name="40% - Accent5" xfId="36" builtinId="47" customBuiltin="1"/>
    <cellStyle name="40% - Accent5 2" xfId="79"/>
    <cellStyle name="40% - Accent6" xfId="40" builtinId="51" customBuiltin="1"/>
    <cellStyle name="40% - Accent6 2" xfId="83"/>
    <cellStyle name="60% - Accent1" xfId="21" builtinId="32" customBuiltin="1"/>
    <cellStyle name="60% - Accent1 2" xfId="64"/>
    <cellStyle name="60% - Accent2" xfId="25" builtinId="36" customBuiltin="1"/>
    <cellStyle name="60% - Accent2 2" xfId="68"/>
    <cellStyle name="60% - Accent3" xfId="29" builtinId="40" customBuiltin="1"/>
    <cellStyle name="60% - Accent3 2" xfId="72"/>
    <cellStyle name="60% - Accent4" xfId="33" builtinId="44" customBuiltin="1"/>
    <cellStyle name="60% - Accent4 2" xfId="76"/>
    <cellStyle name="60% - Accent5" xfId="37" builtinId="48" customBuiltin="1"/>
    <cellStyle name="60% - Accent5 2" xfId="80"/>
    <cellStyle name="60% - Accent6" xfId="41" builtinId="52" customBuiltin="1"/>
    <cellStyle name="60% - Accent6 2" xfId="84"/>
    <cellStyle name="Accent1" xfId="18" builtinId="29" customBuiltin="1"/>
    <cellStyle name="Accent1 2" xfId="61"/>
    <cellStyle name="Accent2" xfId="22" builtinId="33" customBuiltin="1"/>
    <cellStyle name="Accent2 2" xfId="65"/>
    <cellStyle name="Accent3" xfId="26" builtinId="37" customBuiltin="1"/>
    <cellStyle name="Accent3 2" xfId="69"/>
    <cellStyle name="Accent4" xfId="30" builtinId="41" customBuiltin="1"/>
    <cellStyle name="Accent4 2" xfId="73"/>
    <cellStyle name="Accent5" xfId="34" builtinId="45" customBuiltin="1"/>
    <cellStyle name="Accent5 2" xfId="77"/>
    <cellStyle name="Accent6" xfId="38" builtinId="49" customBuiltin="1"/>
    <cellStyle name="Accent6 2" xfId="81"/>
    <cellStyle name="Bad" xfId="7" builtinId="27" customBuiltin="1"/>
    <cellStyle name="Bad 2" xfId="50"/>
    <cellStyle name="Calculation" xfId="11" builtinId="22" customBuiltin="1"/>
    <cellStyle name="Calculation 2" xfId="54"/>
    <cellStyle name="Check Cell" xfId="13" builtinId="23" customBuiltin="1"/>
    <cellStyle name="Check Cell 2" xfId="56"/>
    <cellStyle name="Explanatory Text" xfId="16" builtinId="53" customBuiltin="1"/>
    <cellStyle name="Explanatory Text 2" xfId="59"/>
    <cellStyle name="Good" xfId="6" builtinId="26" customBuiltin="1"/>
    <cellStyle name="Good 2" xfId="49"/>
    <cellStyle name="Heading 1" xfId="2" builtinId="16" customBuiltin="1"/>
    <cellStyle name="Heading 1 2" xfId="45"/>
    <cellStyle name="Heading 2" xfId="3" builtinId="17" customBuiltin="1"/>
    <cellStyle name="Heading 2 2" xfId="46"/>
    <cellStyle name="Heading 3" xfId="4" builtinId="18" customBuiltin="1"/>
    <cellStyle name="Heading 3 2" xfId="47"/>
    <cellStyle name="Heading 4" xfId="5" builtinId="19" customBuiltin="1"/>
    <cellStyle name="Heading 4 2" xfId="48"/>
    <cellStyle name="Input" xfId="9" builtinId="20" customBuiltin="1"/>
    <cellStyle name="Input 2" xfId="52"/>
    <cellStyle name="Linked Cell" xfId="12" builtinId="24" customBuiltin="1"/>
    <cellStyle name="Linked Cell 2" xfId="55"/>
    <cellStyle name="Neutral" xfId="8" builtinId="28" customBuiltin="1"/>
    <cellStyle name="Neutral 2" xfId="51"/>
    <cellStyle name="Normal" xfId="0" builtinId="0"/>
    <cellStyle name="Normal 2" xfId="42"/>
    <cellStyle name="Normal 3" xfId="43"/>
    <cellStyle name="Note" xfId="15" builtinId="10" customBuiltin="1"/>
    <cellStyle name="Note 2" xfId="58"/>
    <cellStyle name="Output" xfId="10" builtinId="21" customBuiltin="1"/>
    <cellStyle name="Output 2" xfId="53"/>
    <cellStyle name="Title" xfId="1" builtinId="15" customBuiltin="1"/>
    <cellStyle name="Title 2" xfId="44"/>
    <cellStyle name="Total" xfId="17" builtinId="25" customBuiltin="1"/>
    <cellStyle name="Total 2" xfId="60"/>
    <cellStyle name="Warning Text" xfId="14" builtinId="11" customBuiltin="1"/>
    <cellStyle name="Warning Text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view="pageBreakPreview" zoomScaleNormal="100" zoomScaleSheetLayoutView="100" workbookViewId="0">
      <selection activeCell="D10" sqref="D10"/>
    </sheetView>
  </sheetViews>
  <sheetFormatPr defaultRowHeight="15" x14ac:dyDescent="0.25"/>
  <cols>
    <col min="1" max="1" width="3" style="1" customWidth="1"/>
    <col min="2" max="2" width="4" style="2" customWidth="1"/>
    <col min="3" max="3" width="55.85546875" style="3" customWidth="1"/>
    <col min="4" max="4" width="17.140625" style="3" customWidth="1"/>
    <col min="5" max="5" width="19.42578125" style="3" customWidth="1"/>
    <col min="6" max="7" width="9.140625" style="1"/>
    <col min="8" max="8" width="14.28515625" style="1" customWidth="1"/>
    <col min="9" max="16384" width="9.140625" style="1"/>
  </cols>
  <sheetData>
    <row r="1" spans="1:8" ht="37.5" customHeight="1" x14ac:dyDescent="0.25"/>
    <row r="2" spans="1:8" ht="76.5" customHeight="1" x14ac:dyDescent="0.25">
      <c r="B2" s="10"/>
      <c r="C2" s="23" t="s">
        <v>30</v>
      </c>
      <c r="D2" s="24"/>
      <c r="E2" s="24"/>
    </row>
    <row r="3" spans="1:8" ht="15.75" x14ac:dyDescent="0.25">
      <c r="B3" s="10"/>
      <c r="C3" s="11"/>
      <c r="D3" s="11"/>
      <c r="E3" s="12" t="s">
        <v>23</v>
      </c>
    </row>
    <row r="4" spans="1:8" ht="15.75" x14ac:dyDescent="0.25">
      <c r="A4" s="4"/>
      <c r="B4" s="8" t="s">
        <v>24</v>
      </c>
      <c r="C4" s="8" t="s">
        <v>0</v>
      </c>
      <c r="D4" s="9" t="s">
        <v>25</v>
      </c>
      <c r="E4" s="9" t="s">
        <v>26</v>
      </c>
    </row>
    <row r="5" spans="1:8" ht="22.5" customHeight="1" x14ac:dyDescent="0.25">
      <c r="B5" s="17">
        <v>1</v>
      </c>
      <c r="C5" s="18" t="s">
        <v>1</v>
      </c>
      <c r="D5" s="6">
        <v>2649893.6800000002</v>
      </c>
      <c r="E5" s="6">
        <f>4797599.95</f>
        <v>4797599.95</v>
      </c>
      <c r="H5" s="15"/>
    </row>
    <row r="6" spans="1:8" ht="22.5" customHeight="1" x14ac:dyDescent="0.25">
      <c r="B6" s="17">
        <v>2</v>
      </c>
      <c r="C6" s="18" t="s">
        <v>17</v>
      </c>
      <c r="D6" s="6">
        <v>12902401.609999999</v>
      </c>
      <c r="E6" s="6">
        <f>5037569.08</f>
        <v>5037569.08</v>
      </c>
      <c r="H6" s="15"/>
    </row>
    <row r="7" spans="1:8" ht="22.5" customHeight="1" x14ac:dyDescent="0.25">
      <c r="B7" s="17">
        <v>3</v>
      </c>
      <c r="C7" s="18" t="s">
        <v>2</v>
      </c>
      <c r="D7" s="6">
        <v>1019054.26</v>
      </c>
      <c r="E7" s="6">
        <v>735780.07</v>
      </c>
      <c r="H7" s="15"/>
    </row>
    <row r="8" spans="1:8" ht="22.5" customHeight="1" x14ac:dyDescent="0.25">
      <c r="B8" s="17">
        <v>4</v>
      </c>
      <c r="C8" s="18" t="s">
        <v>3</v>
      </c>
      <c r="D8" s="6">
        <f>6595616.48</f>
        <v>6595616.4800000004</v>
      </c>
      <c r="E8" s="6">
        <f>1854141.68</f>
        <v>1854141.68</v>
      </c>
      <c r="H8" s="15"/>
    </row>
    <row r="9" spans="1:8" ht="22.5" customHeight="1" x14ac:dyDescent="0.25">
      <c r="B9" s="17">
        <v>5</v>
      </c>
      <c r="C9" s="18" t="s">
        <v>5</v>
      </c>
      <c r="D9" s="6">
        <f>21069874.49</f>
        <v>21069874.489999998</v>
      </c>
      <c r="E9" s="6">
        <v>18680955.75</v>
      </c>
      <c r="H9" s="15"/>
    </row>
    <row r="10" spans="1:8" ht="22.5" customHeight="1" x14ac:dyDescent="0.25">
      <c r="B10" s="17">
        <v>6</v>
      </c>
      <c r="C10" s="18" t="s">
        <v>4</v>
      </c>
      <c r="D10" s="6">
        <f>24233067.81</f>
        <v>24233067.809999999</v>
      </c>
      <c r="E10" s="6">
        <f>8681958.21</f>
        <v>8681958.2100000009</v>
      </c>
      <c r="H10" s="15"/>
    </row>
    <row r="11" spans="1:8" ht="22.5" customHeight="1" x14ac:dyDescent="0.25">
      <c r="B11" s="17">
        <v>7</v>
      </c>
      <c r="C11" s="18" t="s">
        <v>8</v>
      </c>
      <c r="D11" s="6">
        <f>12637541.15</f>
        <v>12637541.15</v>
      </c>
      <c r="E11" s="6">
        <f>3991574.1</f>
        <v>3991574.1</v>
      </c>
      <c r="H11" s="15"/>
    </row>
    <row r="12" spans="1:8" ht="22.5" customHeight="1" x14ac:dyDescent="0.25">
      <c r="B12" s="17">
        <v>8</v>
      </c>
      <c r="C12" s="19" t="s">
        <v>27</v>
      </c>
      <c r="D12" s="5">
        <f>34211449</f>
        <v>34211449</v>
      </c>
      <c r="E12" s="7">
        <v>10393468</v>
      </c>
      <c r="H12" s="5"/>
    </row>
    <row r="13" spans="1:8" ht="22.5" customHeight="1" x14ac:dyDescent="0.25">
      <c r="B13" s="17">
        <v>9</v>
      </c>
      <c r="C13" s="18" t="s">
        <v>6</v>
      </c>
      <c r="D13" s="6">
        <v>3085545.08</v>
      </c>
      <c r="E13" s="6">
        <v>1902013.55</v>
      </c>
      <c r="H13" s="15"/>
    </row>
    <row r="14" spans="1:8" ht="22.5" customHeight="1" x14ac:dyDescent="0.25">
      <c r="B14" s="17">
        <v>10</v>
      </c>
      <c r="C14" s="18" t="s">
        <v>7</v>
      </c>
      <c r="D14" s="6">
        <f>201060</f>
        <v>201060</v>
      </c>
      <c r="E14" s="6">
        <v>655.82</v>
      </c>
      <c r="H14" s="15"/>
    </row>
    <row r="15" spans="1:8" ht="22.5" customHeight="1" x14ac:dyDescent="0.25">
      <c r="B15" s="17">
        <v>11</v>
      </c>
      <c r="C15" s="18" t="s">
        <v>9</v>
      </c>
      <c r="D15" s="6">
        <f>676339.48</f>
        <v>676339.48</v>
      </c>
      <c r="E15" s="6">
        <f>460715.03</f>
        <v>460715.03</v>
      </c>
      <c r="H15" s="15"/>
    </row>
    <row r="16" spans="1:8" ht="22.5" customHeight="1" x14ac:dyDescent="0.25">
      <c r="B16" s="17">
        <v>12</v>
      </c>
      <c r="C16" s="18" t="s">
        <v>10</v>
      </c>
      <c r="D16" s="6">
        <f>459798.01</f>
        <v>459798.01</v>
      </c>
      <c r="E16" s="6">
        <v>109084.19</v>
      </c>
      <c r="H16" s="15"/>
    </row>
    <row r="17" spans="2:8" ht="22.5" customHeight="1" x14ac:dyDescent="0.25">
      <c r="B17" s="17">
        <v>13</v>
      </c>
      <c r="C17" s="18" t="s">
        <v>12</v>
      </c>
      <c r="D17" s="6">
        <f>3687134.94</f>
        <v>3687134.94</v>
      </c>
      <c r="E17" s="6">
        <v>1894357.01</v>
      </c>
      <c r="H17" s="15"/>
    </row>
    <row r="18" spans="2:8" ht="22.5" customHeight="1" x14ac:dyDescent="0.25">
      <c r="B18" s="17">
        <v>14</v>
      </c>
      <c r="C18" s="21" t="s">
        <v>31</v>
      </c>
      <c r="D18" s="22">
        <v>593950.5</v>
      </c>
      <c r="E18" s="22">
        <v>947885.47</v>
      </c>
      <c r="H18" s="15"/>
    </row>
    <row r="19" spans="2:8" ht="22.5" customHeight="1" x14ac:dyDescent="0.25">
      <c r="B19" s="17">
        <v>15</v>
      </c>
      <c r="C19" s="18" t="s">
        <v>14</v>
      </c>
      <c r="D19" s="13">
        <v>2109397.77</v>
      </c>
      <c r="E19" s="6">
        <v>31063.279999999999</v>
      </c>
      <c r="H19" s="16"/>
    </row>
    <row r="20" spans="2:8" ht="22.5" customHeight="1" x14ac:dyDescent="0.25">
      <c r="B20" s="17">
        <v>16</v>
      </c>
      <c r="C20" s="18" t="s">
        <v>11</v>
      </c>
      <c r="D20" s="6">
        <f>14971358.07</f>
        <v>14971358.07</v>
      </c>
      <c r="E20" s="6">
        <v>1589829.02</v>
      </c>
      <c r="H20" s="15"/>
    </row>
    <row r="21" spans="2:8" ht="22.5" customHeight="1" x14ac:dyDescent="0.25">
      <c r="B21" s="17">
        <v>17</v>
      </c>
      <c r="C21" s="18" t="s">
        <v>21</v>
      </c>
      <c r="D21" s="6">
        <f>49579820.21</f>
        <v>49579820.210000001</v>
      </c>
      <c r="E21" s="6">
        <f>13567048.34</f>
        <v>13567048.34</v>
      </c>
      <c r="H21" s="15"/>
    </row>
    <row r="22" spans="2:8" ht="22.5" customHeight="1" x14ac:dyDescent="0.25">
      <c r="B22" s="17">
        <v>18</v>
      </c>
      <c r="C22" s="18" t="s">
        <v>18</v>
      </c>
      <c r="D22" s="6">
        <f>70902332.13</f>
        <v>70902332.129999995</v>
      </c>
      <c r="E22" s="6">
        <f>24222817.19</f>
        <v>24222817.190000001</v>
      </c>
      <c r="H22" s="15"/>
    </row>
    <row r="23" spans="2:8" ht="22.5" customHeight="1" x14ac:dyDescent="0.25">
      <c r="B23" s="17">
        <v>19</v>
      </c>
      <c r="C23" s="18" t="s">
        <v>16</v>
      </c>
      <c r="D23" s="6">
        <f>22483765</f>
        <v>22483765</v>
      </c>
      <c r="E23" s="6">
        <f>11026849</f>
        <v>11026849</v>
      </c>
      <c r="H23" s="15"/>
    </row>
    <row r="24" spans="2:8" ht="22.5" customHeight="1" x14ac:dyDescent="0.25">
      <c r="B24" s="17">
        <v>20</v>
      </c>
      <c r="C24" s="18" t="s">
        <v>20</v>
      </c>
      <c r="D24" s="6">
        <v>701360.57</v>
      </c>
      <c r="E24" s="6">
        <f>497438.01</f>
        <v>497438.01</v>
      </c>
      <c r="H24" s="15"/>
    </row>
    <row r="25" spans="2:8" ht="22.5" customHeight="1" x14ac:dyDescent="0.25">
      <c r="B25" s="17">
        <v>21</v>
      </c>
      <c r="C25" s="18" t="s">
        <v>19</v>
      </c>
      <c r="D25" s="6">
        <f>14642023.48</f>
        <v>14642023.48</v>
      </c>
      <c r="E25" s="6">
        <f>4900577.51</f>
        <v>4900577.51</v>
      </c>
      <c r="H25" s="15"/>
    </row>
    <row r="26" spans="2:8" ht="22.5" customHeight="1" x14ac:dyDescent="0.25">
      <c r="B26" s="17">
        <v>22</v>
      </c>
      <c r="C26" s="18" t="s">
        <v>15</v>
      </c>
      <c r="D26" s="6">
        <f>5578871.11</f>
        <v>5578871.1100000003</v>
      </c>
      <c r="E26" s="6">
        <f>3388134.06</f>
        <v>3388134.06</v>
      </c>
      <c r="H26" s="15"/>
    </row>
    <row r="27" spans="2:8" ht="22.5" customHeight="1" x14ac:dyDescent="0.25">
      <c r="B27" s="17">
        <v>23</v>
      </c>
      <c r="C27" s="18" t="s">
        <v>29</v>
      </c>
      <c r="D27" s="6">
        <f>3447735.91</f>
        <v>3447735.91</v>
      </c>
      <c r="E27" s="6">
        <v>0</v>
      </c>
      <c r="H27" s="15"/>
    </row>
    <row r="28" spans="2:8" ht="22.5" customHeight="1" x14ac:dyDescent="0.25">
      <c r="B28" s="17">
        <v>24</v>
      </c>
      <c r="C28" s="18" t="s">
        <v>22</v>
      </c>
      <c r="D28" s="6">
        <f>16849689.84</f>
        <v>16849689.84</v>
      </c>
      <c r="E28" s="6">
        <v>244363.96</v>
      </c>
      <c r="H28" s="15"/>
    </row>
    <row r="29" spans="2:8" ht="22.5" customHeight="1" x14ac:dyDescent="0.25">
      <c r="B29" s="17">
        <v>25</v>
      </c>
      <c r="C29" s="18" t="s">
        <v>13</v>
      </c>
      <c r="D29" s="6">
        <f>47006.84</f>
        <v>47006.84</v>
      </c>
      <c r="E29" s="6">
        <f>76342.54</f>
        <v>76342.539999999994</v>
      </c>
      <c r="H29" s="15"/>
    </row>
    <row r="30" spans="2:8" ht="22.5" customHeight="1" x14ac:dyDescent="0.25">
      <c r="B30" s="17"/>
      <c r="C30" s="20" t="s">
        <v>28</v>
      </c>
      <c r="D30" s="14">
        <f>SUM(D5:D29)</f>
        <v>325336087.42000002</v>
      </c>
      <c r="E30" s="14">
        <f>SUM(E5:E29)</f>
        <v>119032220.82000001</v>
      </c>
    </row>
  </sheetData>
  <mergeCells count="1">
    <mergeCell ref="C2:E2"/>
  </mergeCells>
  <pageMargins left="0.94" right="0.15748031496062992" top="0.27559055118110237" bottom="0.14000000000000001" header="0.15748031496062992" footer="0.1574803149606299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 11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Elvin Abdullayev</cp:lastModifiedBy>
  <cp:lastPrinted>2011-12-12T08:19:07Z</cp:lastPrinted>
  <dcterms:created xsi:type="dcterms:W3CDTF">2011-03-11T05:11:32Z</dcterms:created>
  <dcterms:modified xsi:type="dcterms:W3CDTF">2016-09-15T13:57:23Z</dcterms:modified>
</cp:coreProperties>
</file>